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Práce na ŽSV" sheetId="2" r:id="rId2"/>
    <sheet name="A.1.2 - Materiál zajištěn..." sheetId="3" r:id="rId3"/>
    <sheet name="A.1.3 - Práce na SSZT a SEE" sheetId="4" r:id="rId4"/>
    <sheet name="A.1.4 - Přeprava" sheetId="5" r:id="rId5"/>
    <sheet name="A.2 - VON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'A.1.1 - Práce na ŽSV'!$C$121:$K$274</definedName>
    <definedName name="_xlnm.Print_Area" localSheetId="1">'A.1.1 - Práce na ŽSV'!$C$4:$J$76,'A.1.1 - Práce na ŽSV'!$C$82:$J$101,'A.1.1 - Práce na ŽSV'!$C$107:$K$274</definedName>
    <definedName name="_xlnm.Print_Titles" localSheetId="1">'A.1.1 - Práce na ŽSV'!$121:$121</definedName>
    <definedName name="_xlnm._FilterDatabase" localSheetId="2" hidden="1">'A.1.2 - Materiál zajištěn...'!$C$119:$K$124</definedName>
    <definedName name="_xlnm.Print_Area" localSheetId="2">'A.1.2 - Materiál zajištěn...'!$C$4:$J$76,'A.1.2 - Materiál zajištěn...'!$C$82:$J$99,'A.1.2 - Materiál zajištěn...'!$C$105:$K$124</definedName>
    <definedName name="_xlnm.Print_Titles" localSheetId="2">'A.1.2 - Materiál zajištěn...'!$119:$119</definedName>
    <definedName name="_xlnm._FilterDatabase" localSheetId="3" hidden="1">'A.1.3 - Práce na SSZT a SEE'!$C$120:$K$126</definedName>
    <definedName name="_xlnm.Print_Area" localSheetId="3">'A.1.3 - Práce na SSZT a SEE'!$C$4:$J$76,'A.1.3 - Práce na SSZT a SEE'!$C$82:$J$100,'A.1.3 - Práce na SSZT a SEE'!$C$106:$K$126</definedName>
    <definedName name="_xlnm.Print_Titles" localSheetId="3">'A.1.3 - Práce na SSZT a SEE'!$120:$120</definedName>
    <definedName name="_xlnm._FilterDatabase" localSheetId="4" hidden="1">'A.1.4 - Přeprava'!$C$120:$K$160</definedName>
    <definedName name="_xlnm.Print_Area" localSheetId="4">'A.1.4 - Přeprava'!$C$4:$J$76,'A.1.4 - Přeprava'!$C$82:$J$100,'A.1.4 - Přeprava'!$C$106:$K$160</definedName>
    <definedName name="_xlnm.Print_Titles" localSheetId="4">'A.1.4 - Přeprava'!$120:$120</definedName>
    <definedName name="_xlnm._FilterDatabase" localSheetId="5" hidden="1">'A.2 - VON'!$C$115:$K$140</definedName>
    <definedName name="_xlnm.Print_Area" localSheetId="5">'A.2 - VON'!$C$4:$J$76,'A.2 - VON'!$C$82:$J$97,'A.2 - VON'!$C$103:$K$140</definedName>
    <definedName name="_xlnm.Print_Titles" localSheetId="5">'A.2 - VON'!$115:$115</definedName>
  </definedNames>
  <calcPr/>
</workbook>
</file>

<file path=xl/calcChain.xml><?xml version="1.0" encoding="utf-8"?>
<calcChain xmlns="http://schemas.openxmlformats.org/spreadsheetml/2006/main">
  <c i="6" l="1" r="J37"/>
  <c r="J36"/>
  <c i="1" r="AY100"/>
  <c i="6" r="J35"/>
  <c i="1" r="AX100"/>
  <c i="6"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106"/>
  <c i="5" r="J39"/>
  <c r="J38"/>
  <c i="1" r="AY99"/>
  <c i="5" r="J37"/>
  <c i="1" r="AX99"/>
  <c i="5"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9"/>
  <c r="BH129"/>
  <c r="BG129"/>
  <c r="BF129"/>
  <c r="T129"/>
  <c r="R129"/>
  <c r="P129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85"/>
  <c i="4" r="R122"/>
  <c r="R121"/>
  <c r="J39"/>
  <c r="J38"/>
  <c i="1" r="AY98"/>
  <c i="4" r="J37"/>
  <c i="1" r="AX98"/>
  <c i="4" r="BI125"/>
  <c r="BH125"/>
  <c r="BG125"/>
  <c r="BF125"/>
  <c r="T125"/>
  <c r="R125"/>
  <c r="P125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91"/>
  <c r="E7"/>
  <c r="E85"/>
  <c i="3" r="J39"/>
  <c r="J38"/>
  <c i="1" r="AY97"/>
  <c i="3" r="J37"/>
  <c i="1" r="AX97"/>
  <c i="3" r="BI123"/>
  <c r="BH123"/>
  <c r="BG123"/>
  <c r="BF123"/>
  <c r="T123"/>
  <c r="R123"/>
  <c r="P123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91"/>
  <c r="E7"/>
  <c r="E108"/>
  <c i="2" r="J123"/>
  <c r="J39"/>
  <c r="J38"/>
  <c i="1" r="AY96"/>
  <c i="2" r="J37"/>
  <c i="1" r="AX96"/>
  <c i="2"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99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1" r="L90"/>
  <c r="AM90"/>
  <c r="AM89"/>
  <c r="L89"/>
  <c r="AM87"/>
  <c r="L87"/>
  <c r="L85"/>
  <c r="L84"/>
  <c i="2" r="J202"/>
  <c r="J142"/>
  <c r="BK256"/>
  <c i="1" r="AS95"/>
  <c i="6" r="BK137"/>
  <c i="2" r="BK182"/>
  <c r="J191"/>
  <c r="BK138"/>
  <c r="BK230"/>
  <c r="J184"/>
  <c r="J266"/>
  <c r="J237"/>
  <c r="BK154"/>
  <c i="3" r="BK123"/>
  <c i="5" r="BK151"/>
  <c r="BK140"/>
  <c i="6" r="J128"/>
  <c i="2" r="BK184"/>
  <c r="J259"/>
  <c r="BK245"/>
  <c r="J272"/>
  <c r="J129"/>
  <c r="BK129"/>
  <c r="BK135"/>
  <c r="J178"/>
  <c i="3" r="J123"/>
  <c i="5" r="J158"/>
  <c r="J129"/>
  <c i="2" r="J263"/>
  <c i="3" r="BK121"/>
  <c i="5" r="BK158"/>
  <c i="6" r="BK117"/>
  <c r="BK119"/>
  <c r="J125"/>
  <c i="2" r="BK199"/>
  <c r="J252"/>
  <c r="J169"/>
  <c r="J172"/>
  <c r="BK214"/>
  <c i="6" r="J122"/>
  <c r="BK131"/>
  <c i="2" r="BK266"/>
  <c r="BK218"/>
  <c r="BK272"/>
  <c r="BK252"/>
  <c r="J148"/>
  <c i="5" r="J155"/>
  <c i="6" r="J134"/>
  <c i="2" r="BK226"/>
  <c r="BK241"/>
  <c r="BK133"/>
  <c r="BK237"/>
  <c r="BK125"/>
  <c r="J230"/>
  <c r="BK161"/>
  <c r="J157"/>
  <c i="3" r="J121"/>
  <c i="5" r="BK155"/>
  <c r="BK147"/>
  <c i="6" r="J131"/>
  <c i="2" r="J151"/>
  <c r="BK222"/>
  <c r="J154"/>
  <c r="J222"/>
  <c r="J133"/>
  <c r="BK175"/>
  <c r="BK263"/>
  <c r="BK212"/>
  <c r="J188"/>
  <c r="J161"/>
  <c r="J196"/>
  <c i="4" r="J123"/>
  <c i="5" r="J140"/>
  <c i="6" r="J139"/>
  <c i="2" r="BK233"/>
  <c r="BK248"/>
  <c r="BK178"/>
  <c r="J235"/>
  <c r="BK188"/>
  <c r="BK235"/>
  <c r="J226"/>
  <c r="J248"/>
  <c r="BK157"/>
  <c i="4" r="BK125"/>
  <c i="5" r="BK133"/>
  <c i="6" r="J119"/>
  <c r="BK128"/>
  <c i="2" r="J138"/>
  <c r="J245"/>
  <c r="J212"/>
  <c r="BK202"/>
  <c r="J233"/>
  <c r="BK142"/>
  <c r="BK169"/>
  <c r="BK151"/>
  <c i="4" r="BK123"/>
  <c i="5" r="J123"/>
  <c r="BK123"/>
  <c i="6" r="J137"/>
  <c r="BK122"/>
  <c i="2" r="J214"/>
  <c r="J206"/>
  <c r="BK259"/>
  <c r="BK196"/>
  <c i="4" r="F39"/>
  <c i="1" r="BD98"/>
  <c i="2" r="BK191"/>
  <c r="BK166"/>
  <c r="J182"/>
  <c r="J269"/>
  <c r="J125"/>
  <c r="J224"/>
  <c r="BK224"/>
  <c r="J241"/>
  <c r="J256"/>
  <c r="BK148"/>
  <c i="5" r="J147"/>
  <c r="J151"/>
  <c i="6" r="BK139"/>
  <c r="BK125"/>
  <c i="2" r="BK172"/>
  <c i="5" r="J133"/>
  <c i="2" r="J199"/>
  <c r="J166"/>
  <c r="J218"/>
  <c r="BK269"/>
  <c r="BK206"/>
  <c r="J135"/>
  <c r="J175"/>
  <c i="4" r="J125"/>
  <c i="5" r="BK129"/>
  <c i="6" r="BK134"/>
  <c r="J117"/>
  <c i="2" l="1" r="BK124"/>
  <c r="J124"/>
  <c r="J100"/>
  <c r="T124"/>
  <c r="T122"/>
  <c i="3" r="T120"/>
  <c i="4" r="T122"/>
  <c r="T121"/>
  <c i="5" r="BK122"/>
  <c r="BK121"/>
  <c r="J121"/>
  <c r="J98"/>
  <c r="R122"/>
  <c r="R121"/>
  <c i="2" r="R124"/>
  <c r="R122"/>
  <c i="3" r="BK120"/>
  <c r="J120"/>
  <c r="J98"/>
  <c r="R120"/>
  <c i="4" r="P122"/>
  <c r="P121"/>
  <c i="1" r="AU98"/>
  <c i="5" r="T122"/>
  <c r="T121"/>
  <c i="2" r="P124"/>
  <c r="P122"/>
  <c i="1" r="AU96"/>
  <c i="3" r="P120"/>
  <c i="1" r="AU97"/>
  <c i="4" r="BK122"/>
  <c r="J122"/>
  <c r="J99"/>
  <c i="5" r="P122"/>
  <c r="P121"/>
  <c i="1" r="AU99"/>
  <c i="6" r="BK116"/>
  <c r="J116"/>
  <c r="J96"/>
  <c r="P116"/>
  <c i="1" r="AU100"/>
  <c i="6" r="R116"/>
  <c r="T116"/>
  <c r="F113"/>
  <c r="E85"/>
  <c r="BE134"/>
  <c r="J110"/>
  <c r="BE117"/>
  <c r="BE119"/>
  <c r="BE122"/>
  <c r="BE125"/>
  <c i="5" r="J122"/>
  <c r="J99"/>
  <c i="6" r="BE137"/>
  <c r="BE139"/>
  <c r="BE128"/>
  <c r="BE131"/>
  <c i="4" r="BK121"/>
  <c r="J121"/>
  <c r="J98"/>
  <c i="5" r="J91"/>
  <c r="E109"/>
  <c r="BE123"/>
  <c r="BE133"/>
  <c r="BE140"/>
  <c r="BE155"/>
  <c r="BE158"/>
  <c r="F94"/>
  <c r="BE129"/>
  <c r="BE147"/>
  <c r="BE151"/>
  <c i="4" r="F94"/>
  <c r="E109"/>
  <c r="BE125"/>
  <c r="J115"/>
  <c r="BE123"/>
  <c i="2" r="BK122"/>
  <c r="J122"/>
  <c i="3" r="E85"/>
  <c r="J114"/>
  <c r="F117"/>
  <c r="BE123"/>
  <c r="BE121"/>
  <c i="2" r="F94"/>
  <c r="BE135"/>
  <c r="BE154"/>
  <c r="BE161"/>
  <c r="BE169"/>
  <c r="BE182"/>
  <c r="BE222"/>
  <c r="BE224"/>
  <c r="BE241"/>
  <c r="BE133"/>
  <c r="BE191"/>
  <c r="BE214"/>
  <c r="BE248"/>
  <c r="J91"/>
  <c r="BE148"/>
  <c r="BE199"/>
  <c r="BE235"/>
  <c r="BE237"/>
  <c r="BE252"/>
  <c r="BE269"/>
  <c r="BE157"/>
  <c r="BE218"/>
  <c r="BE245"/>
  <c r="BE259"/>
  <c r="E85"/>
  <c r="BE129"/>
  <c r="BE230"/>
  <c r="BE151"/>
  <c r="BE184"/>
  <c r="BE196"/>
  <c r="BE212"/>
  <c r="BE256"/>
  <c r="BE263"/>
  <c r="BE266"/>
  <c r="BE178"/>
  <c r="BE226"/>
  <c r="BE138"/>
  <c r="BE206"/>
  <c r="BE233"/>
  <c r="BE125"/>
  <c r="BE166"/>
  <c r="BE272"/>
  <c r="BE172"/>
  <c r="BE175"/>
  <c r="BE188"/>
  <c r="BE142"/>
  <c r="BE202"/>
  <c r="F36"/>
  <c i="1" r="BA96"/>
  <c i="3" r="F38"/>
  <c i="1" r="BC97"/>
  <c i="5" r="F36"/>
  <c i="1" r="BA99"/>
  <c i="6" r="F35"/>
  <c i="1" r="BB100"/>
  <c i="4" r="F36"/>
  <c i="1" r="BA98"/>
  <c i="5" r="F39"/>
  <c i="1" r="BD99"/>
  <c i="2" r="F37"/>
  <c i="1" r="BB96"/>
  <c i="2" r="F39"/>
  <c i="1" r="BD96"/>
  <c i="5" r="F38"/>
  <c i="1" r="BC99"/>
  <c i="3" r="J36"/>
  <c i="1" r="AW97"/>
  <c i="5" r="J36"/>
  <c i="1" r="AW99"/>
  <c i="3" r="F37"/>
  <c i="1" r="BB97"/>
  <c i="4" r="J36"/>
  <c i="1" r="AW98"/>
  <c i="6" r="F36"/>
  <c i="1" r="BC100"/>
  <c i="3" r="F39"/>
  <c i="1" r="BD97"/>
  <c i="4" r="F38"/>
  <c i="1" r="BC98"/>
  <c i="6" r="F37"/>
  <c i="1" r="BD100"/>
  <c i="5" r="J32"/>
  <c i="1" r="AS94"/>
  <c i="4" r="F37"/>
  <c i="1" r="BB98"/>
  <c i="6" r="F34"/>
  <c i="1" r="BA100"/>
  <c i="2" r="J32"/>
  <c i="3" r="J32"/>
  <c i="5" r="F37"/>
  <c i="1" r="BB99"/>
  <c i="2" r="F38"/>
  <c i="1" r="BC96"/>
  <c i="3" r="F36"/>
  <c i="1" r="BA97"/>
  <c i="6" r="J34"/>
  <c i="1" r="AW100"/>
  <c i="2" r="J36"/>
  <c i="1" r="AW96"/>
  <c l="1" r="AG99"/>
  <c r="AG97"/>
  <c r="AG96"/>
  <c i="2" r="J98"/>
  <c i="6" r="J30"/>
  <c i="1" r="AG100"/>
  <c r="AU95"/>
  <c r="AU94"/>
  <c i="3" r="F35"/>
  <c i="1" r="AZ97"/>
  <c i="4" r="F35"/>
  <c i="1" r="AZ98"/>
  <c i="5" r="F35"/>
  <c i="1" r="AZ99"/>
  <c i="2" r="F35"/>
  <c i="1" r="AZ96"/>
  <c i="6" r="J33"/>
  <c i="1" r="AV100"/>
  <c r="AT100"/>
  <c r="AN100"/>
  <c i="3" r="J35"/>
  <c i="1" r="AV97"/>
  <c r="AT97"/>
  <c r="AN97"/>
  <c i="5" r="J35"/>
  <c i="1" r="AV99"/>
  <c r="AT99"/>
  <c r="AN99"/>
  <c r="BA95"/>
  <c i="2" r="J35"/>
  <c i="1" r="AV96"/>
  <c r="AT96"/>
  <c r="AN96"/>
  <c i="4" r="J35"/>
  <c i="1" r="AV98"/>
  <c r="AT98"/>
  <c r="BC95"/>
  <c i="4" r="J32"/>
  <c i="1" r="AG98"/>
  <c r="AG95"/>
  <c r="BB95"/>
  <c i="6" r="F33"/>
  <c i="1" r="AZ100"/>
  <c r="BD95"/>
  <c i="6" l="1" r="J39"/>
  <c i="1" r="AN98"/>
  <c i="5" r="J41"/>
  <c i="4" r="J41"/>
  <c i="3" r="J41"/>
  <c i="2" r="J41"/>
  <c i="1" r="BD94"/>
  <c r="W33"/>
  <c r="BA94"/>
  <c r="AW94"/>
  <c r="AK30"/>
  <c r="BC94"/>
  <c r="W32"/>
  <c r="AY95"/>
  <c r="BB94"/>
  <c r="W31"/>
  <c r="AZ95"/>
  <c r="AV95"/>
  <c r="AW95"/>
  <c r="AG94"/>
  <c r="AX95"/>
  <c l="1" r="W30"/>
  <c r="AX94"/>
  <c r="AT95"/>
  <c r="AY94"/>
  <c r="AK26"/>
  <c r="AZ94"/>
  <c r="AV94"/>
  <c r="AK29"/>
  <c l="1" r="AN95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<sst xmlns="http://schemas.openxmlformats.org/spreadsheetml/2006/main">
  <si>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</si>
  <si>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</si>
  <si>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</si>
  <si>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</si>
  <si>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</si>
  <si>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{7dd2ff15-1945-48fb-a96e-877a83e0c267}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</si>
  <si>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</si>
  <si>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</si>
  <si>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</si>
  <si>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</si>
  <si>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</si>
  <si>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</si>
  <si>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</si>
  <si>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</si>
  <si>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</si>
  <si>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</si>
  <si>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</si>
  <si>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kolejí v dopravně  Kryry</t>
  </si>
  <si>
    <t>KSO:</t>
  </si>
  <si>
    <t>CC-CZ:</t>
  </si>
  <si>
    <t>Místo:</t>
  </si>
  <si>
    <t>ŽST Kryry</t>
  </si>
  <si>
    <t>Datum:</t>
  </si>
  <si>
    <t>28. 2. 2024</t>
  </si>
  <si>
    <t>Zadavatel:</t>
  </si>
  <si>
    <t>IČ:</t>
  </si>
  <si>
    <t>70994234</t>
  </si>
  <si>
    <t>Správa železnic,s.o.;OŘ ÚNL-ST K.Vary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</si>
  <si>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</si>
  <si>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</si>
  <si>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</si>
  <si>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</si>
  <si>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</si>
  <si>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</si>
  <si>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</si>
  <si>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</si>
  <si>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Liprtová Pavlína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</si>
  <si>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</si>
  <si>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</si>
  <si>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</si>
  <si>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</si>
  <si>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</si>
  <si>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</si>
  <si>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</si>
  <si>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</si>
  <si>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</si>
  <si>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</si>
  <si>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</si>
  <si>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</si>
  <si>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</si>
  <si>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</si>
  <si>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</si>
  <si>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</si>
  <si>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</si>
  <si>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</si>
  <si>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</si>
  <si>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</si>
  <si>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</si>
  <si>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</si>
  <si>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</si>
  <si>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</si>
  <si>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</si>
  <si>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</si>
  <si>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</si>
  <si>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</si>
  <si>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</si>
  <si>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</si>
  <si>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</si>
  <si>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</si>
  <si>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</si>
  <si>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</si>
  <si>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</si>
  <si>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</si>
  <si>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</si>
  <si>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</si>
  <si>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</si>
  <si>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</si>
  <si>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</si>
  <si>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</si>
  <si>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</si>
  <si>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</si>
  <si>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</si>
  <si>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</si>
  <si>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TSO staničních kolejí v ŽST Kryry</t>
  </si>
  <si>
    <t>STA</t>
  </si>
  <si>
    <t>1</t>
  </si>
  <si>
    <t>{2d2bc929-d83c-4bd4-8b34-fb480a9b5561}</t>
  </si>
  <si>
    <t>2</t>
  </si>
  <si>
    <t>/</t>
  </si>
  <si>
    <t>A.1.1</t>
  </si>
  <si>
    <t>Práce na ŽSV</t>
  </si>
  <si>
    <t>Soupis</t>
  </si>
  <si>
    <t>{bc8342ac-4d8b-48e0-a138-d995f84edb7e}</t>
  </si>
  <si>
    <t>A.1.2</t>
  </si>
  <si>
    <t>Materiál zajištěný objednatelem - NEOCEŇOVAT</t>
  </si>
  <si>
    <t>{2eaa7331-a6f9-4a27-bffc-ea027d25bdc5}</t>
  </si>
  <si>
    <t>A.1.3</t>
  </si>
  <si>
    <t>Práce na SSZT a SEE</t>
  </si>
  <si>
    <t>{e65c2c19-62af-4d9c-af38-b96a9bcc704e}</t>
  </si>
  <si>
    <t>A.1.4</t>
  </si>
  <si>
    <t>Přeprava</t>
  </si>
  <si>
    <t>{161e93c9-1726-400c-a9de-6a38cccad184}</t>
  </si>
  <si>
    <t>A.2</t>
  </si>
  <si>
    <t>VON</t>
  </si>
  <si>
    <t>{7ff07801-8211-4990-ad95-99d51f16c267}</t>
  </si>
  <si>
    <t>KRYCÍ LIST SOUPISU PRACÍ</t>
  </si>
  <si>
    <t>Objekt:</t>
  </si>
  <si>
    <t>A.1 - TSO staničních kolejí v ŽST Kryry</t>
  </si>
  <si>
    <t>Soupis:</t>
  </si>
  <si>
    <t>A.1.1 - Práce na ŽSV</t>
  </si>
  <si>
    <t>REKAPITULACE ČLENĚNÍ SOUPISU PRACÍ</t>
  </si>
  <si>
    <t>Kód dílu - Popis</t>
  </si>
  <si>
    <t>Cena celkem [CZK]</t>
  </si>
  <si>
    <t>Náklady ze soupisu prací</t>
  </si>
  <si>
    <t>-1</t>
  </si>
  <si>
    <t>5 - Komunikace pozemní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</si>
  <si>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</si>
  <si>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</si>
  <si>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</si>
  <si>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</si>
  <si>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</si>
  <si>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</si>
  <si>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</si>
  <si>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</si>
  <si>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</si>
  <si>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</si>
  <si>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</si>
  <si>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</si>
  <si>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</si>
  <si>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</si>
  <si>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</si>
  <si>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</si>
  <si>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</si>
  <si>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HSV</t>
  </si>
  <si>
    <t>Práce a dodávky HSV</t>
  </si>
  <si>
    <t>K</t>
  </si>
  <si>
    <t>5906140035</t>
  </si>
  <si>
    <t>Demontáž kolejového roštu koleje v ose koleje pražce dřevěné, tvar S49, T, 49E1</t>
  </si>
  <si>
    <t>km</t>
  </si>
  <si>
    <t>Sborník UOŽI 01 2024</t>
  </si>
  <si>
    <t>4</t>
  </si>
  <si>
    <t>-2024086282</t>
  </si>
  <si>
    <t>PP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</si>
  <si>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</si>
  <si>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</t>
  </si>
  <si>
    <t>Poznámka k položce:_x000d_
1SK - km 167,513 - 167,518 * odchylné údaje od pasportu_x000d_
3SK - km 167,072 - 167,512 * odchylné údaje od pasportu</t>
  </si>
  <si>
    <t>VV</t>
  </si>
  <si>
    <t>(5+440)/1000</t>
  </si>
  <si>
    <t>5906140155</t>
  </si>
  <si>
    <t>Demontáž kolejového roštu koleje v ose koleje pražce betonové, tvar S49, T, 49E1</t>
  </si>
  <si>
    <t>-152324144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</si>
  <si>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</si>
  <si>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1SK- km 167,037-167,513</t>
  </si>
  <si>
    <t>(476)/1000</t>
  </si>
  <si>
    <t>3</t>
  </si>
  <si>
    <t>5913165020</t>
  </si>
  <si>
    <t>Demontáž polymerové přejezdové konstrukce část vnitřní</t>
  </si>
  <si>
    <t>m</t>
  </si>
  <si>
    <t>774876105</t>
  </si>
  <si>
    <t>5905023010</t>
  </si>
  <si>
    <t>Úprava povrchu stezky rozprostřením štěrkodrtě do 3 cm</t>
  </si>
  <si>
    <t>m2</t>
  </si>
  <si>
    <t>506844745</t>
  </si>
  <si>
    <t>(445+476-220)*1</t>
  </si>
  <si>
    <t>5905025110</t>
  </si>
  <si>
    <t>Doplnění stezky štěrkodrtí souvislé</t>
  </si>
  <si>
    <t>m3</t>
  </si>
  <si>
    <t>-725620970</t>
  </si>
  <si>
    <t>Poznámka k položce:_x000d_
odečet nástupiště 2*100 m</t>
  </si>
  <si>
    <t>(445+476-220)*1*0,03</t>
  </si>
  <si>
    <t>6</t>
  </si>
  <si>
    <t>5905055010</t>
  </si>
  <si>
    <t>Odstranění stávajícího kolejového lože odtěžením v koleji</t>
  </si>
  <si>
    <t>2135735515</t>
  </si>
  <si>
    <t>Poznámka k položce:_x000d_
SK č.1_x000d_
dl.481 m - odečet 789 ks pražců_x000d_
_x000d_
SK č.3_x000d_
dl.440 m - odečet 810 ks pražců</t>
  </si>
  <si>
    <t>"3SK"440*3,5*0,35-"Pražce"67,549</t>
  </si>
  <si>
    <t>"1SK"481*3,5*0,35-"Pražce"83,224</t>
  </si>
  <si>
    <t>Součet</t>
  </si>
  <si>
    <t>7</t>
  </si>
  <si>
    <t>5905060010</t>
  </si>
  <si>
    <t>Zřízení nového kolejového lože v koleji</t>
  </si>
  <si>
    <t>-1385452008</t>
  </si>
  <si>
    <t>921*3,5*0,15</t>
  </si>
  <si>
    <t>8</t>
  </si>
  <si>
    <t>5905105030</t>
  </si>
  <si>
    <t>Doplnění KL kamenivem souvisle strojně v koleji</t>
  </si>
  <si>
    <t>1455343959</t>
  </si>
  <si>
    <t>977,452-483,525</t>
  </si>
  <si>
    <t>9</t>
  </si>
  <si>
    <t>5906130345</t>
  </si>
  <si>
    <t>Montáž kolejového roštu v ose koleje pražce betonové vystrojené, tvar S49, 49E1</t>
  </si>
  <si>
    <t>-1208111640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</si>
  <si>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</si>
  <si>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0,440+0,481</t>
  </si>
  <si>
    <t>10</t>
  </si>
  <si>
    <t>5909031020</t>
  </si>
  <si>
    <t>Úprava GPK koleje směrové a výškové uspořádání pražce betonové</t>
  </si>
  <si>
    <t>1371371086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</si>
  <si>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</si>
  <si>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položce:_x000d_
Kilometr koleje=km</t>
  </si>
  <si>
    <t>(921+80"výběhy")/1000</t>
  </si>
  <si>
    <t>11</t>
  </si>
  <si>
    <t>5909032020</t>
  </si>
  <si>
    <t>Přesná úprava GPK koleje směrové a výškové uspořádání pražce betonové</t>
  </si>
  <si>
    <t>-87028864</t>
  </si>
  <si>
    <t>PSC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</si>
  <si>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</si>
  <si>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podbíjení do APK</t>
  </si>
  <si>
    <t>12</t>
  </si>
  <si>
    <t>5909050010</t>
  </si>
  <si>
    <t>Stabilizace kolejového lože koleje nově zřízeného nebo čistého</t>
  </si>
  <si>
    <t>791660590</t>
  </si>
  <si>
    <t>Poznámka k souboru cen:_x000d_
1. V cenách jsou započteny náklady na stabilizaci v režimu s řízeným (konstantním) poklesem včetně měření a předání tištěných výstupů.</t>
  </si>
  <si>
    <t>13</t>
  </si>
  <si>
    <t>5910021020</t>
  </si>
  <si>
    <t>Svařování kolejnic termitem zkrácený předehřev standardní spára svar sériový tv. S49</t>
  </si>
  <si>
    <t>svar</t>
  </si>
  <si>
    <t>-1863037063</t>
  </si>
  <si>
    <t>"1SK"4+"3SK"4</t>
  </si>
  <si>
    <t>14</t>
  </si>
  <si>
    <t>5910015020</t>
  </si>
  <si>
    <t>Odtavovací stykové svařování mobilní svářečkou kolejnic nových délky do 150 m tv. S49</t>
  </si>
  <si>
    <t>-247493970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</si>
  <si>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</si>
  <si>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"1SK"12</t>
  </si>
  <si>
    <t>5910015230</t>
  </si>
  <si>
    <t>Odtavovací stykové svařování mobilní svářečkou kolejnic užitých délky do 150 m tv. S49</t>
  </si>
  <si>
    <t>-2089691458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</si>
  <si>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</si>
  <si>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"3SK"36</t>
  </si>
  <si>
    <t>16</t>
  </si>
  <si>
    <t>5910040215</t>
  </si>
  <si>
    <t>Umožnění volné dilatace kolejnice bez demontáže nebo montáže upevňovadel s osazením a odstraněním kluzných podložek</t>
  </si>
  <si>
    <t>-177376281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</si>
  <si>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</si>
  <si>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</si>
  <si>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921*2+400</t>
  </si>
  <si>
    <t>17</t>
  </si>
  <si>
    <t>5913170020</t>
  </si>
  <si>
    <t>Montáž polymerové přejezdové konstrukce část vnitřní</t>
  </si>
  <si>
    <t>1028005421</t>
  </si>
  <si>
    <t>18</t>
  </si>
  <si>
    <t>5914120070</t>
  </si>
  <si>
    <t>Demontáž nástupiště úrovňového Sudop K (KD,KS) 150</t>
  </si>
  <si>
    <t>1209534675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</si>
  <si>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</si>
  <si>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Poznámka k položce:_x000d_
kolej č.1</t>
  </si>
  <si>
    <t>"1SK"153</t>
  </si>
  <si>
    <t>19</t>
  </si>
  <si>
    <t>5914120020</t>
  </si>
  <si>
    <t>Demontáž nástupiště úrovňového hrana Tischer</t>
  </si>
  <si>
    <t>-818402211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</si>
  <si>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</si>
  <si>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"3SK"153*1</t>
  </si>
  <si>
    <t>20</t>
  </si>
  <si>
    <t>5914130030</t>
  </si>
  <si>
    <t>Montáž nástupiště úrovňového Tischer</t>
  </si>
  <si>
    <t>1082653212</t>
  </si>
  <si>
    <t>Poznámka k souboru cen:_x000d_
1. V cenách jsou započteny náklady na úpravu terénu, montáž a zásyp podle vzorového listu. 2. V cenách nejsou obsaženy náklady na dodávku materiálu.</t>
  </si>
  <si>
    <t>Poznámka k položce:_x000d_
kolej č.1 km 167,279-167,389_x000d_
kolej č.3 km 167,322-1167,432_x000d_
zkrácení nástupišť</t>
  </si>
  <si>
    <t>110*2</t>
  </si>
  <si>
    <t>5907050120</t>
  </si>
  <si>
    <t>Dělení kolejnic kyslíkem soustavy S49 nebo T</t>
  </si>
  <si>
    <t>kus</t>
  </si>
  <si>
    <t>-173009915</t>
  </si>
  <si>
    <t>Poznámka k souboru cen:_x000d_
1. V cenách jsou započteny náklady na manipulaci, podložení, označení a provedení řezu kolejnice.</t>
  </si>
  <si>
    <t>22</t>
  </si>
  <si>
    <t>5907050020</t>
  </si>
  <si>
    <t>Dělení kolejnic řezáním nebo rozbroušením, soustavy S49 nebo T</t>
  </si>
  <si>
    <t>-1294506325</t>
  </si>
  <si>
    <t>Dělení kolejnic řezáním nebo rozbroušením, soustavy S49 nebo T Poznámka: 1. V cenách jsou započteny náklady na manipulaci, podložení, označení a provedení řezu kolejnice.</t>
  </si>
  <si>
    <t>Poznámka k položce:_x000d_
Řez=kus</t>
  </si>
  <si>
    <t>23</t>
  </si>
  <si>
    <t>5915010020</t>
  </si>
  <si>
    <t>Těžení zeminy nebo horniny železničního spodku II. třídy</t>
  </si>
  <si>
    <t>-2006814647</t>
  </si>
  <si>
    <t>"zkrácení nástupiště"2*(43*1,5*0,5)</t>
  </si>
  <si>
    <t>24</t>
  </si>
  <si>
    <t>9909000100</t>
  </si>
  <si>
    <t>Poplatek za uložení suti nebo hmot na oficiální skládku</t>
  </si>
  <si>
    <t>t</t>
  </si>
  <si>
    <t>512</t>
  </si>
  <si>
    <t>2082089061</t>
  </si>
  <si>
    <t>Poznámka k položce:_x000d_
Na skládku 60% z recyklace + zemina</t>
  </si>
  <si>
    <t>"Kamenivo recyklát"1661,668*0,6</t>
  </si>
  <si>
    <t>"Zemina"64,500*1,8</t>
  </si>
  <si>
    <t>25</t>
  </si>
  <si>
    <t>9909000400</t>
  </si>
  <si>
    <t>Poplatek za likvidaci plastových součástí</t>
  </si>
  <si>
    <t>-134144429</t>
  </si>
  <si>
    <t>26</t>
  </si>
  <si>
    <t>9909000700</t>
  </si>
  <si>
    <t>Poplatek za recyklaci kameniva</t>
  </si>
  <si>
    <t>1363872691</t>
  </si>
  <si>
    <t>Poznámka k položce:_x000d_
40% recyklátu na doplnění KL_x000d_
60% na skládku</t>
  </si>
  <si>
    <t>977,452*1,7</t>
  </si>
  <si>
    <t>27</t>
  </si>
  <si>
    <t>5905065010</t>
  </si>
  <si>
    <t>Samostatná úprava vrstvy kolejového lože pod ložnou plochou pražců v koleji</t>
  </si>
  <si>
    <t>-636561837</t>
  </si>
  <si>
    <t>Poznámka k souboru cen:_x000d_
1. V cenách jsou započteny náklady na urovnání a homogenizaci vrstvy kameniva. 2. V cenách nejsou obsaženy náklady na dodávku a doplnění kameniva.</t>
  </si>
  <si>
    <t>921*3,5</t>
  </si>
  <si>
    <t>28</t>
  </si>
  <si>
    <t>5906105010</t>
  </si>
  <si>
    <t>Demontáž pražce dřevěný</t>
  </si>
  <si>
    <t>2134213093</t>
  </si>
  <si>
    <t>Demontáž pražce dřevěný Poznámka: 1. V cenách jsou započteny náklady na manipulaci, demontáž, odstrojení do součástí a uložení pražců.</t>
  </si>
  <si>
    <t>29</t>
  </si>
  <si>
    <t>5910135010</t>
  </si>
  <si>
    <t>Demontáž pražcové kotvy v koleji</t>
  </si>
  <si>
    <t>1265207818</t>
  </si>
  <si>
    <t>Demontáž pražcové kotvy v koleji Poznámka: 1. V cenách jsou započteny náklady na odstranění kameniva, demontáž, dohození a úpravu kameniva a naložení výzisku na dopravní prostředek.</t>
  </si>
  <si>
    <t>30</t>
  </si>
  <si>
    <t>5914125010</t>
  </si>
  <si>
    <t>Montáž nástupištních desek Sudop K (KD,KS) 145</t>
  </si>
  <si>
    <t>-405631457</t>
  </si>
  <si>
    <t>Montáž nástupištních desek Sudop K (KD,KS) 145 Poznámka: 1. V cenách jsou započteny náklady na manipulaci a montáž desek podle vzorového listu. 2. V cenách nejsou obsaženy náklady na dodávku materiálu.</t>
  </si>
  <si>
    <t>Poznámka k položce:_x000d_
Zřízení přístupové cesty k nástupištím_x000d_
Materiál bude použit z výzisku z demontáže nástupišť</t>
  </si>
  <si>
    <t>2*9</t>
  </si>
  <si>
    <t>31</t>
  </si>
  <si>
    <t>5912090030</t>
  </si>
  <si>
    <t>Montáž bodu ŽBP základní stabilizace odlehčené</t>
  </si>
  <si>
    <t>-409060412</t>
  </si>
  <si>
    <t>Montáž bodu ŽBP základní stabilizace odlehčené Poznámka: 1. V cenách jsou započteny náklady na montáž součástí bodu včetně zemních prací a úpravy terénu. 2. V cenách nejsou obsaženy náklady na dodávku materiálu.</t>
  </si>
  <si>
    <t>Poznámka k položce:_x000d_
Bod=kus</t>
  </si>
  <si>
    <t>32</t>
  </si>
  <si>
    <t>M</t>
  </si>
  <si>
    <t>5962120010</t>
  </si>
  <si>
    <t>Stabilizace ŽBP základní odlehčená - materiál (beton, ocelová tyč, plastová trubka)</t>
  </si>
  <si>
    <t>1898564201</t>
  </si>
  <si>
    <t>33</t>
  </si>
  <si>
    <t>5962119040</t>
  </si>
  <si>
    <t>Zajištění PPK štítek zajištění PPK</t>
  </si>
  <si>
    <t>-1326650094</t>
  </si>
  <si>
    <t>34</t>
  </si>
  <si>
    <t>5955101025</t>
  </si>
  <si>
    <t>Kamenivo drcené drť frakce 4/8</t>
  </si>
  <si>
    <t>15349910</t>
  </si>
  <si>
    <t>Poznámka k položce:_x000d_
stezky</t>
  </si>
  <si>
    <t>21,030*1,7</t>
  </si>
  <si>
    <t>35</t>
  </si>
  <si>
    <t>5964161015</t>
  </si>
  <si>
    <t>Beton lehce zhutnitelný C 20/25;XC2 vyhovuje i XC1 F5 2 365 2 862</t>
  </si>
  <si>
    <t>435649302</t>
  </si>
  <si>
    <t>Poznámka k položce:_x000d_
Nástupiště</t>
  </si>
  <si>
    <t>(110*0,5*0,15)*4</t>
  </si>
  <si>
    <t>36</t>
  </si>
  <si>
    <t>5963149005</t>
  </si>
  <si>
    <t>Asfalt litý střednězrnný (LAS)</t>
  </si>
  <si>
    <t>-247653050</t>
  </si>
  <si>
    <t>(220*0,05*1,5)*2,4</t>
  </si>
  <si>
    <t>37</t>
  </si>
  <si>
    <t>5955101000</t>
  </si>
  <si>
    <t>Kamenivo drcené štěrk frakce 31,5/63 třídy BI</t>
  </si>
  <si>
    <t>1995329806</t>
  </si>
  <si>
    <t>Poznámka k položce:_x000d_
40% z recyklátu a 60% nový materiál</t>
  </si>
  <si>
    <t>(977,452*1,7)*0,6</t>
  </si>
  <si>
    <t>38</t>
  </si>
  <si>
    <t>5958158005</t>
  </si>
  <si>
    <t xml:space="preserve">Podložka pryžová pod patu kolejnice S49  183/126/6</t>
  </si>
  <si>
    <t>993251773</t>
  </si>
  <si>
    <t>Poznámka k položce:_x000d_
vyzískané pražce z 1SK</t>
  </si>
  <si>
    <t>507*2</t>
  </si>
  <si>
    <t>39</t>
  </si>
  <si>
    <t>5956140030</t>
  </si>
  <si>
    <t>Pražec betonový příčný vystrojený včetně kompletů tv. B 91S/2 (S)</t>
  </si>
  <si>
    <t>-260080102</t>
  </si>
  <si>
    <t>Pražec betonový příčný vystrojený včetně kompletů pro pružné bezpodkladnicové upevnění, dl. 2,6 m, upevnění W14, pro kolejnici 49E1 v úklonu 1:40</t>
  </si>
  <si>
    <t>Poznámka k položce:_x000d_
1SK</t>
  </si>
  <si>
    <t>40</t>
  </si>
  <si>
    <t>5964159005</t>
  </si>
  <si>
    <t>Obrubník chodníkový</t>
  </si>
  <si>
    <t>1837088580</t>
  </si>
  <si>
    <t>Poznámka k položce:_x000d_
1000x250x100</t>
  </si>
  <si>
    <t>110+110</t>
  </si>
  <si>
    <t>41</t>
  </si>
  <si>
    <t>5958158025</t>
  </si>
  <si>
    <t>Podložka pryžová pod patu kolejnice WS7 149x152x7</t>
  </si>
  <si>
    <t>1432801688</t>
  </si>
  <si>
    <t>105*2</t>
  </si>
  <si>
    <t>42</t>
  </si>
  <si>
    <t>5958134075</t>
  </si>
  <si>
    <t>Součásti upevňovací vrtule R1(145)</t>
  </si>
  <si>
    <t>-1274885757</t>
  </si>
  <si>
    <t>50</t>
  </si>
  <si>
    <t>43</t>
  </si>
  <si>
    <t>5958134130</t>
  </si>
  <si>
    <t>Součásti upevňovací podložka Uls 7</t>
  </si>
  <si>
    <t>-914434342</t>
  </si>
  <si>
    <t>100</t>
  </si>
  <si>
    <t>44</t>
  </si>
  <si>
    <t>5958134010</t>
  </si>
  <si>
    <t>Součásti upevňovací svěrka Skl 14</t>
  </si>
  <si>
    <t>1123577584</t>
  </si>
  <si>
    <t>A.1.2 - Materiál zajištěný objednatelem - NEOCEŇOVAT</t>
  </si>
  <si>
    <t>5957104025</t>
  </si>
  <si>
    <t>Kolejnicové pásy třídy R260 tv. 49 E1 délky 75 metrů</t>
  </si>
  <si>
    <t>1645740486</t>
  </si>
  <si>
    <t>5963207025</t>
  </si>
  <si>
    <t>Nástupištní díly tvárnice užitá Tischer B</t>
  </si>
  <si>
    <t>-1921715383</t>
  </si>
  <si>
    <t>A.1.3 - Práce na SSZT a SEE</t>
  </si>
  <si>
    <t>OST - Ostatní</t>
  </si>
  <si>
    <t>OST</t>
  </si>
  <si>
    <t>Ostatní</t>
  </si>
  <si>
    <t>7592007076</t>
  </si>
  <si>
    <t>Demontáž počítacího bodu počítače náprav ALCATEL SK30</t>
  </si>
  <si>
    <t>1215563628</t>
  </si>
  <si>
    <t>7592005076</t>
  </si>
  <si>
    <t>Montáž počítacího bodu počítače náprav ALCATEL SK30</t>
  </si>
  <si>
    <t>-1631160007</t>
  </si>
  <si>
    <t>A.1.4 - Přeprava</t>
  </si>
  <si>
    <t>9902100100</t>
  </si>
  <si>
    <t>Doprava materiálu mechanizací o nosnosti přes 3,5 t sypanin (kameniva, písku, suti, dlažebních kostek, atd.) do 10 km</t>
  </si>
  <si>
    <t>1601630051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</si>
  <si>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</si>
  <si>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 xml:space="preserve">Poznámka k položce:_x000d_
Skládka:_x000d_
zemina+kamenivo - 872,429 t_x000d_
plast - 0,403 t_x000d_
Dovoz:_x000d_
kamenivo+beton+asfalt_x000d_
</t>
  </si>
  <si>
    <t>1113,101+0,403</t>
  </si>
  <si>
    <t>997,001+35,751+80,157+39,606</t>
  </si>
  <si>
    <t>9902109200</t>
  </si>
  <si>
    <t>Doprava materiálu mechanizací o nosnosti přes 3,5 t sypanin (kameniva, písku, suti, dlažebních kostek, atd.) příplatek za každých dalších 10 km</t>
  </si>
  <si>
    <t>-1464258660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</si>
  <si>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</si>
  <si>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 xml:space="preserve">Poznámka k položce:_x000d_
skládka do 20 km_x000d_
dovoz  do 40 km</t>
  </si>
  <si>
    <t>1113,101*1+1152,515*3</t>
  </si>
  <si>
    <t>9902200100</t>
  </si>
  <si>
    <t>Doprava materiálu mechanizací o nosnosti přes 3,5 t objemnějšího kusového materiálu (prefabrikátů, stožárů, výhybek, rozvaděčů, vybouraných hmot atd.) do 10 km</t>
  </si>
  <si>
    <t>700417604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</si>
  <si>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</si>
  <si>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</si>
  <si>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"Pražce B91S2+drobné kolejivo"294,300+0,183+0,032+0,026+0,004+0,025</t>
  </si>
  <si>
    <t>"Tischer dovoz z Blatna"32,780</t>
  </si>
  <si>
    <t>"Obrubníky"12,980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</si>
  <si>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</si>
  <si>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</si>
  <si>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1292691009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</si>
  <si>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</si>
  <si>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"Pražce B91S2+drobné kolejivo do 350"294,570*34</t>
  </si>
  <si>
    <t>"Tischer dovoz z Blatna do 20 km"32,780*1</t>
  </si>
  <si>
    <t>"Obrubníky do 50 km"12,980*4</t>
  </si>
  <si>
    <t>9902900100</t>
  </si>
  <si>
    <t>Naložení sypanin, drobného kusového materiálu, suti</t>
  </si>
  <si>
    <t>-126830233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</si>
  <si>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</si>
  <si>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odvoz skládka+tvárnice Tischer</t>
  </si>
  <si>
    <t>1113,101+0,403+32,780</t>
  </si>
  <si>
    <t>9903200200</t>
  </si>
  <si>
    <t>Přeprava mechanizace na místo prováděných prací o hmotnosti přes 12 t do 200 km</t>
  </si>
  <si>
    <t>593037185</t>
  </si>
  <si>
    <t>Poznámka k položce:_x000d_
MHS, ASP - 2x,PUŠL - 2x,Recyklační jednotka, stabilizátor - 2x,mobilní svařovna - 2x</t>
  </si>
  <si>
    <t>5999005020</t>
  </si>
  <si>
    <t>Třídění pražců a kolejnicových podpor</t>
  </si>
  <si>
    <t>145271376</t>
  </si>
  <si>
    <t>Třídění pražců a kolejnicových podpor Poznámka: 1. V cenách jsou započteny náklady na manipulaci, vytřídění a uložení materiálu na úložiště nebo do skladu.</t>
  </si>
  <si>
    <t>"betové pražce"302+288+219</t>
  </si>
  <si>
    <t>5999005030</t>
  </si>
  <si>
    <t>Třídění kolejnic</t>
  </si>
  <si>
    <t>-715633693</t>
  </si>
  <si>
    <t>Třídění kolejnic Poznámka: 1. V cenách jsou započteny náklady na manipulaci, vytřídění a uložení materiálu na úložiště nebo do skladu.</t>
  </si>
  <si>
    <t>"výzisk z 1SK"481*2*0,05</t>
  </si>
  <si>
    <t>A.2 - VON</t>
  </si>
  <si>
    <t>021211001</t>
  </si>
  <si>
    <t>Průzkumné práce pro opravy Doplňující laboratorní rozbor kontaminace zeminy nebo kol. lože</t>
  </si>
  <si>
    <t>1404104219</t>
  </si>
  <si>
    <t>022121001</t>
  </si>
  <si>
    <t>Geodetické práce Diagnostika technické infrastruktury Vytýčení trasy inženýrských sítí</t>
  </si>
  <si>
    <t>%</t>
  </si>
  <si>
    <t>1309212693</t>
  </si>
  <si>
    <t>Poznámka k položce:_x000d_
Základna pro výpočet jsou dotčené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</si>
  <si>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</si>
  <si>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</si>
  <si>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458035815</t>
  </si>
  <si>
    <t>Poznámka k položce:_x000d_
Základna pro výpočet - ZRN_x000d_
1,3% ze ZRN</t>
  </si>
  <si>
    <t>033131001</t>
  </si>
  <si>
    <t>Provozní vlivy Organizační zajištění prací při zřizování a udržování BK kolejí a výhybek</t>
  </si>
  <si>
    <t>-1238957697</t>
  </si>
  <si>
    <t>1001</t>
  </si>
  <si>
    <t>023131001</t>
  </si>
  <si>
    <t>Projektové práce Dokumentace skutečného provedení železničního svršku a spodku</t>
  </si>
  <si>
    <t>815332332</t>
  </si>
  <si>
    <t>Poznámka k položce:_x000d_
Základna pro výpočet - dotyčné práce_x000d_
GDSPS</t>
  </si>
  <si>
    <t>022101001</t>
  </si>
  <si>
    <t>Geodetické práce Geodetické práce před opravou</t>
  </si>
  <si>
    <t>1231643046</t>
  </si>
  <si>
    <t>022101021</t>
  </si>
  <si>
    <t>Geodetické práce Geodetické práce po ukončení opravy</t>
  </si>
  <si>
    <t>-1644064078</t>
  </si>
  <si>
    <t>022111001</t>
  </si>
  <si>
    <t>Geodetické práce Kontrola PPK při směrové a výškové úpravě koleje zaměřením APK trať jednokolejná</t>
  </si>
  <si>
    <t>1881405634</t>
  </si>
  <si>
    <t>023111011</t>
  </si>
  <si>
    <t>Projektové práce Technický projekt zajištění PPK bez optimalizace nivelety/osy koleje trať jednokolejná zajištění PPK</t>
  </si>
  <si>
    <t>806121837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</si>
</sst>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01/2024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 xml:space="preserve">Oprava kolejí v dopravně  Kryry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ŽST Kryry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28. 2. 2024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železnic,s.o.;OŘ ÚNL-ST K.Vary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Liprtová Pavlína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ROUND(AG95+AG100,2)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ROUND(AS95+AS100,2)</f>
        <v>0</v>
      </c>
      <c r="AT94" s="112">
        <f>ROUND(SUM(AV94:AW94),2)</f>
        <v>0</v>
      </c>
      <c r="AU94" s="113">
        <f>ROUND(AU95+AU100,5)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ROUND(AZ95+AZ100,2)</f>
        <v>0</v>
      </c>
      <c r="BA94" s="112">
        <f>ROUND(BA95+BA100,2)</f>
        <v>0</v>
      </c>
      <c r="BB94" s="112">
        <f>ROUND(BB95+BB100,2)</f>
        <v>0</v>
      </c>
      <c r="BC94" s="112">
        <f>ROUND(BC95+BC100,2)</f>
        <v>0</v>
      </c>
      <c r="BD94" s="114">
        <f>ROUND(BD95+BD100,2)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7"/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ROUND(SUM(AG96:AG99),2)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84</v>
      </c>
      <c r="AR95" s="124"/>
      <c r="AS95" s="125">
        <f>ROUND(SUM(AS96:AS99),2)</f>
        <v>0</v>
      </c>
      <c r="AT95" s="126">
        <f>ROUND(SUM(AV95:AW95),2)</f>
        <v>0</v>
      </c>
      <c r="AU95" s="127">
        <f>ROUND(SUM(AU96:AU99),5)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ROUND(SUM(AZ96:AZ99),2)</f>
        <v>0</v>
      </c>
      <c r="BA95" s="126">
        <f>ROUND(SUM(BA96:BA99),2)</f>
        <v>0</v>
      </c>
      <c r="BB95" s="126">
        <f>ROUND(SUM(BB96:BB99),2)</f>
        <v>0</v>
      </c>
      <c r="BC95" s="126">
        <f>ROUND(SUM(BC96:BC99),2)</f>
        <v>0</v>
      </c>
      <c r="BD95" s="128">
        <f>ROUND(SUM(BD96:BD99),2)</f>
        <v>0</v>
      </c>
      <c r="BE95" s="7"/>
      <c r="BS95" s="129" t="s">
        <v>77</v>
      </c>
      <c r="BT95" s="129" t="s">
        <v>85</v>
      </c>
      <c r="BU95" s="129" t="s">
        <v>79</v>
      </c>
      <c r="BV95" s="129" t="s">
        <v>80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4" customFormat="1" ht="16.5" customHeight="1">
      <c r="A96" s="130" t="s">
        <v>88</v>
      </c>
      <c r="B96" s="68"/>
      <c r="C96" s="131"/>
      <c r="D96" s="131"/>
      <c r="E96" s="132" t="s">
        <v>89</v>
      </c>
      <c r="F96" s="132"/>
      <c r="G96" s="132"/>
      <c r="H96" s="132"/>
      <c r="I96" s="132"/>
      <c r="J96" s="131"/>
      <c r="K96" s="132" t="s">
        <v>90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'A.1.1 - Práce na ŽSV'!J32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91</v>
      </c>
      <c r="AR96" s="70"/>
      <c r="AS96" s="135">
        <v>0</v>
      </c>
      <c r="AT96" s="136">
        <f>ROUND(SUM(AV96:AW96),2)</f>
        <v>0</v>
      </c>
      <c r="AU96" s="137">
        <f>'A.1.1 - Práce na ŽSV'!P122</f>
        <v>0</v>
      </c>
      <c r="AV96" s="136">
        <f>'A.1.1 - Práce na ŽSV'!J35</f>
        <v>0</v>
      </c>
      <c r="AW96" s="136">
        <f>'A.1.1 - Práce na ŽSV'!J36</f>
        <v>0</v>
      </c>
      <c r="AX96" s="136">
        <f>'A.1.1 - Práce na ŽSV'!J37</f>
        <v>0</v>
      </c>
      <c r="AY96" s="136">
        <f>'A.1.1 - Práce na ŽSV'!J38</f>
        <v>0</v>
      </c>
      <c r="AZ96" s="136">
        <f>'A.1.1 - Práce na ŽSV'!F35</f>
        <v>0</v>
      </c>
      <c r="BA96" s="136">
        <f>'A.1.1 - Práce na ŽSV'!F36</f>
        <v>0</v>
      </c>
      <c r="BB96" s="136">
        <f>'A.1.1 - Práce na ŽSV'!F37</f>
        <v>0</v>
      </c>
      <c r="BC96" s="136">
        <f>'A.1.1 - Práce na ŽSV'!F38</f>
        <v>0</v>
      </c>
      <c r="BD96" s="138">
        <f>'A.1.1 - Práce na ŽSV'!F39</f>
        <v>0</v>
      </c>
      <c r="BE96" s="4"/>
      <c r="BT96" s="139" t="s">
        <v>87</v>
      </c>
      <c r="BV96" s="139" t="s">
        <v>80</v>
      </c>
      <c r="BW96" s="139" t="s">
        <v>92</v>
      </c>
      <c r="BX96" s="139" t="s">
        <v>86</v>
      </c>
      <c r="CL96" s="139" t="s">
        <v>1</v>
      </c>
    </row>
    <row r="97" s="4" customFormat="1" ht="23.25" customHeight="1">
      <c r="A97" s="130" t="s">
        <v>88</v>
      </c>
      <c r="B97" s="68"/>
      <c r="C97" s="131"/>
      <c r="D97" s="131"/>
      <c r="E97" s="132" t="s">
        <v>93</v>
      </c>
      <c r="F97" s="132"/>
      <c r="G97" s="132"/>
      <c r="H97" s="132"/>
      <c r="I97" s="132"/>
      <c r="J97" s="131"/>
      <c r="K97" s="132" t="s">
        <v>94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'A.1.2 - Materiál zajištěn...'!J32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91</v>
      </c>
      <c r="AR97" s="70"/>
      <c r="AS97" s="135">
        <v>0</v>
      </c>
      <c r="AT97" s="136">
        <f>ROUND(SUM(AV97:AW97),2)</f>
        <v>0</v>
      </c>
      <c r="AU97" s="137">
        <f>'A.1.2 - Materiál zajištěn...'!P120</f>
        <v>0</v>
      </c>
      <c r="AV97" s="136">
        <f>'A.1.2 - Materiál zajištěn...'!J35</f>
        <v>0</v>
      </c>
      <c r="AW97" s="136">
        <f>'A.1.2 - Materiál zajištěn...'!J36</f>
        <v>0</v>
      </c>
      <c r="AX97" s="136">
        <f>'A.1.2 - Materiál zajištěn...'!J37</f>
        <v>0</v>
      </c>
      <c r="AY97" s="136">
        <f>'A.1.2 - Materiál zajištěn...'!J38</f>
        <v>0</v>
      </c>
      <c r="AZ97" s="136">
        <f>'A.1.2 - Materiál zajištěn...'!F35</f>
        <v>0</v>
      </c>
      <c r="BA97" s="136">
        <f>'A.1.2 - Materiál zajištěn...'!F36</f>
        <v>0</v>
      </c>
      <c r="BB97" s="136">
        <f>'A.1.2 - Materiál zajištěn...'!F37</f>
        <v>0</v>
      </c>
      <c r="BC97" s="136">
        <f>'A.1.2 - Materiál zajištěn...'!F38</f>
        <v>0</v>
      </c>
      <c r="BD97" s="138">
        <f>'A.1.2 - Materiál zajištěn...'!F39</f>
        <v>0</v>
      </c>
      <c r="BE97" s="4"/>
      <c r="BT97" s="139" t="s">
        <v>87</v>
      </c>
      <c r="BV97" s="139" t="s">
        <v>80</v>
      </c>
      <c r="BW97" s="139" t="s">
        <v>95</v>
      </c>
      <c r="BX97" s="139" t="s">
        <v>86</v>
      </c>
      <c r="CL97" s="139" t="s">
        <v>1</v>
      </c>
    </row>
    <row r="98" s="4" customFormat="1" ht="16.5" customHeight="1">
      <c r="A98" s="130" t="s">
        <v>88</v>
      </c>
      <c r="B98" s="68"/>
      <c r="C98" s="131"/>
      <c r="D98" s="131"/>
      <c r="E98" s="132" t="s">
        <v>96</v>
      </c>
      <c r="F98" s="132"/>
      <c r="G98" s="132"/>
      <c r="H98" s="132"/>
      <c r="I98" s="132"/>
      <c r="J98" s="131"/>
      <c r="K98" s="132" t="s">
        <v>97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'A.1.3 - Práce na SSZT a SEE'!J32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91</v>
      </c>
      <c r="AR98" s="70"/>
      <c r="AS98" s="135">
        <v>0</v>
      </c>
      <c r="AT98" s="136">
        <f>ROUND(SUM(AV98:AW98),2)</f>
        <v>0</v>
      </c>
      <c r="AU98" s="137">
        <f>'A.1.3 - Práce na SSZT a SEE'!P121</f>
        <v>0</v>
      </c>
      <c r="AV98" s="136">
        <f>'A.1.3 - Práce na SSZT a SEE'!J35</f>
        <v>0</v>
      </c>
      <c r="AW98" s="136">
        <f>'A.1.3 - Práce na SSZT a SEE'!J36</f>
        <v>0</v>
      </c>
      <c r="AX98" s="136">
        <f>'A.1.3 - Práce na SSZT a SEE'!J37</f>
        <v>0</v>
      </c>
      <c r="AY98" s="136">
        <f>'A.1.3 - Práce na SSZT a SEE'!J38</f>
        <v>0</v>
      </c>
      <c r="AZ98" s="136">
        <f>'A.1.3 - Práce na SSZT a SEE'!F35</f>
        <v>0</v>
      </c>
      <c r="BA98" s="136">
        <f>'A.1.3 - Práce na SSZT a SEE'!F36</f>
        <v>0</v>
      </c>
      <c r="BB98" s="136">
        <f>'A.1.3 - Práce na SSZT a SEE'!F37</f>
        <v>0</v>
      </c>
      <c r="BC98" s="136">
        <f>'A.1.3 - Práce na SSZT a SEE'!F38</f>
        <v>0</v>
      </c>
      <c r="BD98" s="138">
        <f>'A.1.3 - Práce na SSZT a SEE'!F39</f>
        <v>0</v>
      </c>
      <c r="BE98" s="4"/>
      <c r="BT98" s="139" t="s">
        <v>87</v>
      </c>
      <c r="BV98" s="139" t="s">
        <v>80</v>
      </c>
      <c r="BW98" s="139" t="s">
        <v>98</v>
      </c>
      <c r="BX98" s="139" t="s">
        <v>86</v>
      </c>
      <c r="CL98" s="139" t="s">
        <v>1</v>
      </c>
    </row>
    <row r="99" s="4" customFormat="1" ht="16.5" customHeight="1">
      <c r="A99" s="130" t="s">
        <v>88</v>
      </c>
      <c r="B99" s="68"/>
      <c r="C99" s="131"/>
      <c r="D99" s="131"/>
      <c r="E99" s="132" t="s">
        <v>99</v>
      </c>
      <c r="F99" s="132"/>
      <c r="G99" s="132"/>
      <c r="H99" s="132"/>
      <c r="I99" s="132"/>
      <c r="J99" s="131"/>
      <c r="K99" s="132" t="s">
        <v>100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'A.1.4 - Přeprava'!J32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91</v>
      </c>
      <c r="AR99" s="70"/>
      <c r="AS99" s="135">
        <v>0</v>
      </c>
      <c r="AT99" s="136">
        <f>ROUND(SUM(AV99:AW99),2)</f>
        <v>0</v>
      </c>
      <c r="AU99" s="137">
        <f>'A.1.4 - Přeprava'!P121</f>
        <v>0</v>
      </c>
      <c r="AV99" s="136">
        <f>'A.1.4 - Přeprava'!J35</f>
        <v>0</v>
      </c>
      <c r="AW99" s="136">
        <f>'A.1.4 - Přeprava'!J36</f>
        <v>0</v>
      </c>
      <c r="AX99" s="136">
        <f>'A.1.4 - Přeprava'!J37</f>
        <v>0</v>
      </c>
      <c r="AY99" s="136">
        <f>'A.1.4 - Přeprava'!J38</f>
        <v>0</v>
      </c>
      <c r="AZ99" s="136">
        <f>'A.1.4 - Přeprava'!F35</f>
        <v>0</v>
      </c>
      <c r="BA99" s="136">
        <f>'A.1.4 - Přeprava'!F36</f>
        <v>0</v>
      </c>
      <c r="BB99" s="136">
        <f>'A.1.4 - Přeprava'!F37</f>
        <v>0</v>
      </c>
      <c r="BC99" s="136">
        <f>'A.1.4 - Přeprava'!F38</f>
        <v>0</v>
      </c>
      <c r="BD99" s="138">
        <f>'A.1.4 - Přeprava'!F39</f>
        <v>0</v>
      </c>
      <c r="BE99" s="4"/>
      <c r="BT99" s="139" t="s">
        <v>87</v>
      </c>
      <c r="BV99" s="139" t="s">
        <v>80</v>
      </c>
      <c r="BW99" s="139" t="s">
        <v>101</v>
      </c>
      <c r="BX99" s="139" t="s">
        <v>86</v>
      </c>
      <c r="CL99" s="139" t="s">
        <v>1</v>
      </c>
    </row>
    <row r="100" s="7" customFormat="1" ht="16.5" customHeight="1">
      <c r="A100" s="130" t="s">
        <v>88</v>
      </c>
      <c r="B100" s="117"/>
      <c r="C100" s="118"/>
      <c r="D100" s="119" t="s">
        <v>102</v>
      </c>
      <c r="E100" s="119"/>
      <c r="F100" s="119"/>
      <c r="G100" s="119"/>
      <c r="H100" s="119"/>
      <c r="I100" s="120"/>
      <c r="J100" s="119" t="s">
        <v>103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2">
        <f>'A.2 - VON'!J30</f>
        <v>0</v>
      </c>
      <c r="AH100" s="120"/>
      <c r="AI100" s="120"/>
      <c r="AJ100" s="120"/>
      <c r="AK100" s="120"/>
      <c r="AL100" s="120"/>
      <c r="AM100" s="120"/>
      <c r="AN100" s="122">
        <f>SUM(AG100,AT100)</f>
        <v>0</v>
      </c>
      <c r="AO100" s="120"/>
      <c r="AP100" s="120"/>
      <c r="AQ100" s="123" t="s">
        <v>84</v>
      </c>
      <c r="AR100" s="124"/>
      <c r="AS100" s="140">
        <v>0</v>
      </c>
      <c r="AT100" s="141">
        <f>ROUND(SUM(AV100:AW100),2)</f>
        <v>0</v>
      </c>
      <c r="AU100" s="142">
        <f>'A.2 - VON'!P116</f>
        <v>0</v>
      </c>
      <c r="AV100" s="141">
        <f>'A.2 - VON'!J33</f>
        <v>0</v>
      </c>
      <c r="AW100" s="141">
        <f>'A.2 - VON'!J34</f>
        <v>0</v>
      </c>
      <c r="AX100" s="141">
        <f>'A.2 - VON'!J35</f>
        <v>0</v>
      </c>
      <c r="AY100" s="141">
        <f>'A.2 - VON'!J36</f>
        <v>0</v>
      </c>
      <c r="AZ100" s="141">
        <f>'A.2 - VON'!F33</f>
        <v>0</v>
      </c>
      <c r="BA100" s="141">
        <f>'A.2 - VON'!F34</f>
        <v>0</v>
      </c>
      <c r="BB100" s="141">
        <f>'A.2 - VON'!F35</f>
        <v>0</v>
      </c>
      <c r="BC100" s="141">
        <f>'A.2 - VON'!F36</f>
        <v>0</v>
      </c>
      <c r="BD100" s="143">
        <f>'A.2 - VON'!F37</f>
        <v>0</v>
      </c>
      <c r="BE100" s="7"/>
      <c r="BT100" s="129" t="s">
        <v>85</v>
      </c>
      <c r="BV100" s="129" t="s">
        <v>80</v>
      </c>
      <c r="BW100" s="129" t="s">
        <v>104</v>
      </c>
      <c r="BX100" s="129" t="s">
        <v>5</v>
      </c>
      <c r="CL100" s="129" t="s">
        <v>1</v>
      </c>
      <c r="CM100" s="129" t="s">
        <v>87</v>
      </c>
    </row>
    <row r="101" s="2" customFormat="1" ht="30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42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  <c r="AR102" s="42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</sheetData>
  <sheetProtection sheet="1" formatColumns="0" formatRows="0" objects="1" scenarios="1" spinCount="100000" saltValue="5k0N/S7Tdmb1i7NQAZvdHP0S7QS6meSndsso16dFXMLRkdDYIdp1c4pmYR5FLSf1lVjESgFbcVVIrXiBl/tDWw==" hashValue="rCyqk5csQx05Zzq+1u1qo/ms5wjWKWjfdszcqCC21TdsAphGKfTIzhpHadpnwry+0/zI3tct7/Th4pUhrZ7bWQ==" algorithmName="SHA-512" password="CC35"/>
  <mergeCells count="62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.1.1 - Práce na ŽSV'!C2" display="/"/>
    <hyperlink ref="A97" location="'A.1.2 - Materiál zajištěn...'!C2" display="/"/>
    <hyperlink ref="A98" location="'A.1.3 - Práce na SSZT a SEE'!C2" display="/"/>
    <hyperlink ref="A99" location="'A.1.4 - Přeprava'!C2" display="/"/>
    <hyperlink ref="A100" location="'A.2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105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 xml:space="preserve">Oprava kolejí v dopravně  Kryry</v>
      </c>
      <c r="F7" s="148"/>
      <c r="G7" s="148"/>
      <c r="H7" s="148"/>
      <c r="L7" s="18"/>
    </row>
    <row r="8" s="1" customFormat="1" ht="12" customHeight="1">
      <c r="B8" s="18"/>
      <c r="D8" s="148" t="s">
        <v>106</v>
      </c>
      <c r="L8" s="18"/>
    </row>
    <row r="9" s="2" customFormat="1" ht="16.5" customHeight="1">
      <c r="A9" s="36"/>
      <c r="B9" s="42"/>
      <c r="C9" s="36"/>
      <c r="D9" s="36"/>
      <c r="E9" s="149" t="s">
        <v>107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108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109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28. 2. 2024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28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ROUND((SUM(BE122:BE274)),  2)</f>
        <v>0</v>
      </c>
      <c r="G35" s="36"/>
      <c r="H35" s="36"/>
      <c r="I35" s="162">
        <v>0.20999999999999999</v>
      </c>
      <c r="J35" s="161">
        <f>ROUND(((SUM(BE122:BE274))*I35),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44</v>
      </c>
      <c r="F36" s="161">
        <f>ROUND((SUM(BF122:BF274)),  2)</f>
        <v>0</v>
      </c>
      <c r="G36" s="36"/>
      <c r="H36" s="36"/>
      <c r="I36" s="162">
        <v>0.14999999999999999</v>
      </c>
      <c r="J36" s="161">
        <f>ROUND(((SUM(BF122:BF274))*I36),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ROUND((SUM(BG122:BG274)),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ROUND((SUM(BH122:BH274)),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ROUND((SUM(BI122:BI274)),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 xml:space="preserve">Oprava kolejí v dopravně  Kryry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106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107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108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A.1.1 - Práce na ŽSV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>ŽST Kryry</v>
      </c>
      <c r="G91" s="38"/>
      <c r="H91" s="38"/>
      <c r="I91" s="30" t="s">
        <v>22</v>
      </c>
      <c r="J91" s="77" t="str">
        <f>IF(J14="","",J14)</f>
        <v>28. 2. 2024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železnic,s.o.;OŘ ÚNL-ST K.Vary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Liprtová Pavlína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111</v>
      </c>
      <c r="D96" s="183"/>
      <c r="E96" s="183"/>
      <c r="F96" s="183"/>
      <c r="G96" s="183"/>
      <c r="H96" s="183"/>
      <c r="I96" s="183"/>
      <c r="J96" s="184" t="s">
        <v>112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113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114</v>
      </c>
    </row>
    <row r="99" s="9" customFormat="1" ht="24.96" customHeight="1">
      <c r="A99" s="9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J124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117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 xml:space="preserve">Oprava kolejí v dopravně  Kryry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106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107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108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A.1.1 - Práce na ŽSV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>ŽST Kryry</v>
      </c>
      <c r="G116" s="38"/>
      <c r="H116" s="38"/>
      <c r="I116" s="30" t="s">
        <v>22</v>
      </c>
      <c r="J116" s="77" t="str">
        <f>IF(J14="","",J14)</f>
        <v>28. 2. 2024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>Správa železnic,s.o.;OŘ ÚNL-ST K.Vary</v>
      </c>
      <c r="G118" s="38"/>
      <c r="H118" s="38"/>
      <c r="I118" s="30" t="s">
        <v>32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Liprtová Pavlína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92"/>
      <c r="B121" s="193"/>
      <c r="C121" s="194" t="s">
        <v>118</v>
      </c>
      <c r="D121" s="195" t="s">
        <v>63</v>
      </c>
      <c r="E121" s="195" t="s">
        <v>59</v>
      </c>
      <c r="F121" s="195" t="s">
        <v>60</v>
      </c>
      <c r="G121" s="195" t="s">
        <v>119</v>
      </c>
      <c r="H121" s="195" t="s">
        <v>120</v>
      </c>
      <c r="I121" s="195" t="s">
        <v>121</v>
      </c>
      <c r="J121" s="195" t="s">
        <v>112</v>
      </c>
      <c r="K121" s="196" t="s">
        <v>122</v>
      </c>
      <c r="L121" s="197"/>
      <c r="M121" s="98" t="s">
        <v>1</v>
      </c>
      <c r="N121" s="99" t="s">
        <v>42</v>
      </c>
      <c r="O121" s="99" t="s">
        <v>123</v>
      </c>
      <c r="P121" s="99" t="s">
        <v>124</v>
      </c>
      <c r="Q121" s="99" t="s">
        <v>125</v>
      </c>
      <c r="R121" s="99" t="s">
        <v>126</v>
      </c>
      <c r="S121" s="99" t="s">
        <v>127</v>
      </c>
      <c r="T121" s="100" t="s">
        <v>128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6"/>
      <c r="B122" s="37"/>
      <c r="C122" s="105" t="s">
        <v>129</v>
      </c>
      <c r="D122" s="38"/>
      <c r="E122" s="38"/>
      <c r="F122" s="38"/>
      <c r="G122" s="38"/>
      <c r="H122" s="38"/>
      <c r="I122" s="38"/>
      <c r="J122" s="198">
        <f>BK122</f>
        <v>0</v>
      </c>
      <c r="K122" s="38"/>
      <c r="L122" s="42"/>
      <c r="M122" s="101"/>
      <c r="N122" s="199"/>
      <c r="O122" s="102"/>
      <c r="P122" s="200">
        <f>P123+P124</f>
        <v>0</v>
      </c>
      <c r="Q122" s="102"/>
      <c r="R122" s="200">
        <f>R123+R124</f>
        <v>1420.4575199999999</v>
      </c>
      <c r="S122" s="102"/>
      <c r="T122" s="201">
        <f>T123+T124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114</v>
      </c>
      <c r="BK122" s="202">
        <f>BK123+BK124</f>
        <v>0</v>
      </c>
    </row>
    <row r="123" s="11" customFormat="1" ht="25.92" customHeight="1">
      <c r="A123" s="11"/>
      <c r="B123" s="203"/>
      <c r="C123" s="204"/>
      <c r="D123" s="205" t="s">
        <v>77</v>
      </c>
      <c r="E123" s="206" t="s">
        <v>130</v>
      </c>
      <c r="F123" s="206" t="s">
        <v>131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v>0</v>
      </c>
      <c r="Q123" s="211"/>
      <c r="R123" s="212">
        <v>0</v>
      </c>
      <c r="S123" s="211"/>
      <c r="T123" s="213"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4" t="s">
        <v>85</v>
      </c>
      <c r="AT123" s="215" t="s">
        <v>77</v>
      </c>
      <c r="AU123" s="215" t="s">
        <v>78</v>
      </c>
      <c r="AY123" s="214" t="s">
        <v>132</v>
      </c>
      <c r="BK123" s="216">
        <v>0</v>
      </c>
    </row>
    <row r="124" s="11" customFormat="1" ht="25.92" customHeight="1">
      <c r="A124" s="11"/>
      <c r="B124" s="203"/>
      <c r="C124" s="204"/>
      <c r="D124" s="205" t="s">
        <v>77</v>
      </c>
      <c r="E124" s="206" t="s">
        <v>133</v>
      </c>
      <c r="F124" s="206" t="s">
        <v>134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SUM(P125:P274)</f>
        <v>0</v>
      </c>
      <c r="Q124" s="211"/>
      <c r="R124" s="212">
        <f>SUM(R125:R274)</f>
        <v>1420.4575199999999</v>
      </c>
      <c r="S124" s="211"/>
      <c r="T124" s="213">
        <f>SUM(T125:T274)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4" t="s">
        <v>85</v>
      </c>
      <c r="AT124" s="215" t="s">
        <v>77</v>
      </c>
      <c r="AU124" s="215" t="s">
        <v>78</v>
      </c>
      <c r="AY124" s="214" t="s">
        <v>132</v>
      </c>
      <c r="BK124" s="216">
        <f>SUM(BK125:BK274)</f>
        <v>0</v>
      </c>
    </row>
    <row r="125" s="2" customFormat="1" ht="24.15" customHeight="1">
      <c r="A125" s="36"/>
      <c r="B125" s="37"/>
      <c r="C125" s="217" t="s">
        <v>85</v>
      </c>
      <c r="D125" s="217" t="s">
        <v>135</v>
      </c>
      <c r="E125" s="218" t="s">
        <v>136</v>
      </c>
      <c r="F125" s="219" t="s">
        <v>137</v>
      </c>
      <c r="G125" s="220" t="s">
        <v>138</v>
      </c>
      <c r="H125" s="221">
        <v>0.44500000000000001</v>
      </c>
      <c r="I125" s="222"/>
      <c r="J125" s="223">
        <f>ROUND(I125*H125,2)</f>
        <v>0</v>
      </c>
      <c r="K125" s="219" t="s">
        <v>139</v>
      </c>
      <c r="L125" s="42"/>
      <c r="M125" s="224" t="s">
        <v>1</v>
      </c>
      <c r="N125" s="225" t="s">
        <v>43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140</v>
      </c>
      <c r="AT125" s="228" t="s">
        <v>135</v>
      </c>
      <c r="AU125" s="228" t="s">
        <v>85</v>
      </c>
      <c r="AY125" s="15" t="s">
        <v>132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85</v>
      </c>
      <c r="BK125" s="229">
        <f>ROUND(I125*H125,2)</f>
        <v>0</v>
      </c>
      <c r="BL125" s="15" t="s">
        <v>140</v>
      </c>
      <c r="BM125" s="228" t="s">
        <v>141</v>
      </c>
    </row>
    <row r="126" s="2" customFormat="1">
      <c r="A126" s="36"/>
      <c r="B126" s="37"/>
      <c r="C126" s="38"/>
      <c r="D126" s="230" t="s">
        <v>142</v>
      </c>
      <c r="E126" s="38"/>
      <c r="F126" s="231" t="s">
        <v>143</v>
      </c>
      <c r="G126" s="38"/>
      <c r="H126" s="38"/>
      <c r="I126" s="232"/>
      <c r="J126" s="38"/>
      <c r="K126" s="38"/>
      <c r="L126" s="42"/>
      <c r="M126" s="233"/>
      <c r="N126" s="23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142</v>
      </c>
      <c r="AU126" s="15" t="s">
        <v>85</v>
      </c>
    </row>
    <row r="127" s="2" customFormat="1">
      <c r="A127" s="36"/>
      <c r="B127" s="37"/>
      <c r="C127" s="38"/>
      <c r="D127" s="230" t="s">
        <v>144</v>
      </c>
      <c r="E127" s="38"/>
      <c r="F127" s="235" t="s">
        <v>145</v>
      </c>
      <c r="G127" s="38"/>
      <c r="H127" s="38"/>
      <c r="I127" s="232"/>
      <c r="J127" s="38"/>
      <c r="K127" s="38"/>
      <c r="L127" s="42"/>
      <c r="M127" s="233"/>
      <c r="N127" s="23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144</v>
      </c>
      <c r="AU127" s="15" t="s">
        <v>85</v>
      </c>
    </row>
    <row r="128" s="12" customFormat="1">
      <c r="A128" s="12"/>
      <c r="B128" s="236"/>
      <c r="C128" s="237"/>
      <c r="D128" s="230" t="s">
        <v>146</v>
      </c>
      <c r="E128" s="238" t="s">
        <v>1</v>
      </c>
      <c r="F128" s="239" t="s">
        <v>147</v>
      </c>
      <c r="G128" s="237"/>
      <c r="H128" s="240">
        <v>0.44500000000000001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6" t="s">
        <v>146</v>
      </c>
      <c r="AU128" s="246" t="s">
        <v>85</v>
      </c>
      <c r="AV128" s="12" t="s">
        <v>87</v>
      </c>
      <c r="AW128" s="12" t="s">
        <v>34</v>
      </c>
      <c r="AX128" s="12" t="s">
        <v>85</v>
      </c>
      <c r="AY128" s="246" t="s">
        <v>132</v>
      </c>
    </row>
    <row r="129" s="2" customFormat="1" ht="24.15" customHeight="1">
      <c r="A129" s="36"/>
      <c r="B129" s="37"/>
      <c r="C129" s="217" t="s">
        <v>87</v>
      </c>
      <c r="D129" s="217" t="s">
        <v>135</v>
      </c>
      <c r="E129" s="218" t="s">
        <v>148</v>
      </c>
      <c r="F129" s="219" t="s">
        <v>149</v>
      </c>
      <c r="G129" s="220" t="s">
        <v>138</v>
      </c>
      <c r="H129" s="221">
        <v>0.47599999999999998</v>
      </c>
      <c r="I129" s="222"/>
      <c r="J129" s="223">
        <f>ROUND(I129*H129,2)</f>
        <v>0</v>
      </c>
      <c r="K129" s="219" t="s">
        <v>139</v>
      </c>
      <c r="L129" s="42"/>
      <c r="M129" s="224" t="s">
        <v>1</v>
      </c>
      <c r="N129" s="225" t="s">
        <v>43</v>
      </c>
      <c r="O129" s="8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8" t="s">
        <v>140</v>
      </c>
      <c r="AT129" s="228" t="s">
        <v>135</v>
      </c>
      <c r="AU129" s="228" t="s">
        <v>85</v>
      </c>
      <c r="AY129" s="15" t="s">
        <v>132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85</v>
      </c>
      <c r="BK129" s="229">
        <f>ROUND(I129*H129,2)</f>
        <v>0</v>
      </c>
      <c r="BL129" s="15" t="s">
        <v>140</v>
      </c>
      <c r="BM129" s="228" t="s">
        <v>150</v>
      </c>
    </row>
    <row r="130" s="2" customFormat="1">
      <c r="A130" s="36"/>
      <c r="B130" s="37"/>
      <c r="C130" s="38"/>
      <c r="D130" s="230" t="s">
        <v>142</v>
      </c>
      <c r="E130" s="38"/>
      <c r="F130" s="231" t="s">
        <v>151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142</v>
      </c>
      <c r="AU130" s="15" t="s">
        <v>85</v>
      </c>
    </row>
    <row r="131" s="2" customFormat="1">
      <c r="A131" s="36"/>
      <c r="B131" s="37"/>
      <c r="C131" s="38"/>
      <c r="D131" s="230" t="s">
        <v>144</v>
      </c>
      <c r="E131" s="38"/>
      <c r="F131" s="235" t="s">
        <v>152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144</v>
      </c>
      <c r="AU131" s="15" t="s">
        <v>85</v>
      </c>
    </row>
    <row r="132" s="12" customFormat="1">
      <c r="A132" s="12"/>
      <c r="B132" s="236"/>
      <c r="C132" s="237"/>
      <c r="D132" s="230" t="s">
        <v>146</v>
      </c>
      <c r="E132" s="238" t="s">
        <v>1</v>
      </c>
      <c r="F132" s="239" t="s">
        <v>153</v>
      </c>
      <c r="G132" s="237"/>
      <c r="H132" s="240">
        <v>0.47599999999999998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6" t="s">
        <v>146</v>
      </c>
      <c r="AU132" s="246" t="s">
        <v>85</v>
      </c>
      <c r="AV132" s="12" t="s">
        <v>87</v>
      </c>
      <c r="AW132" s="12" t="s">
        <v>34</v>
      </c>
      <c r="AX132" s="12" t="s">
        <v>85</v>
      </c>
      <c r="AY132" s="246" t="s">
        <v>132</v>
      </c>
    </row>
    <row r="133" s="2" customFormat="1" ht="24.15" customHeight="1">
      <c r="A133" s="36"/>
      <c r="B133" s="37"/>
      <c r="C133" s="217" t="s">
        <v>154</v>
      </c>
      <c r="D133" s="217" t="s">
        <v>135</v>
      </c>
      <c r="E133" s="218" t="s">
        <v>155</v>
      </c>
      <c r="F133" s="219" t="s">
        <v>156</v>
      </c>
      <c r="G133" s="220" t="s">
        <v>157</v>
      </c>
      <c r="H133" s="221">
        <v>4</v>
      </c>
      <c r="I133" s="222"/>
      <c r="J133" s="223">
        <f>ROUND(I133*H133,2)</f>
        <v>0</v>
      </c>
      <c r="K133" s="219" t="s">
        <v>139</v>
      </c>
      <c r="L133" s="42"/>
      <c r="M133" s="224" t="s">
        <v>1</v>
      </c>
      <c r="N133" s="225" t="s">
        <v>43</v>
      </c>
      <c r="O133" s="8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8" t="s">
        <v>140</v>
      </c>
      <c r="AT133" s="228" t="s">
        <v>135</v>
      </c>
      <c r="AU133" s="228" t="s">
        <v>85</v>
      </c>
      <c r="AY133" s="15" t="s">
        <v>132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5" t="s">
        <v>85</v>
      </c>
      <c r="BK133" s="229">
        <f>ROUND(I133*H133,2)</f>
        <v>0</v>
      </c>
      <c r="BL133" s="15" t="s">
        <v>140</v>
      </c>
      <c r="BM133" s="228" t="s">
        <v>158</v>
      </c>
    </row>
    <row r="134" s="2" customFormat="1">
      <c r="A134" s="36"/>
      <c r="B134" s="37"/>
      <c r="C134" s="38"/>
      <c r="D134" s="230" t="s">
        <v>142</v>
      </c>
      <c r="E134" s="38"/>
      <c r="F134" s="231" t="s">
        <v>156</v>
      </c>
      <c r="G134" s="38"/>
      <c r="H134" s="38"/>
      <c r="I134" s="232"/>
      <c r="J134" s="38"/>
      <c r="K134" s="38"/>
      <c r="L134" s="42"/>
      <c r="M134" s="233"/>
      <c r="N134" s="23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142</v>
      </c>
      <c r="AU134" s="15" t="s">
        <v>85</v>
      </c>
    </row>
    <row r="135" s="2" customFormat="1" ht="24.15" customHeight="1">
      <c r="A135" s="36"/>
      <c r="B135" s="37"/>
      <c r="C135" s="217" t="s">
        <v>140</v>
      </c>
      <c r="D135" s="217" t="s">
        <v>135</v>
      </c>
      <c r="E135" s="218" t="s">
        <v>159</v>
      </c>
      <c r="F135" s="219" t="s">
        <v>160</v>
      </c>
      <c r="G135" s="220" t="s">
        <v>161</v>
      </c>
      <c r="H135" s="221">
        <v>701</v>
      </c>
      <c r="I135" s="222"/>
      <c r="J135" s="223">
        <f>ROUND(I135*H135,2)</f>
        <v>0</v>
      </c>
      <c r="K135" s="219" t="s">
        <v>139</v>
      </c>
      <c r="L135" s="42"/>
      <c r="M135" s="224" t="s">
        <v>1</v>
      </c>
      <c r="N135" s="225" t="s">
        <v>43</v>
      </c>
      <c r="O135" s="8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8" t="s">
        <v>140</v>
      </c>
      <c r="AT135" s="228" t="s">
        <v>135</v>
      </c>
      <c r="AU135" s="228" t="s">
        <v>85</v>
      </c>
      <c r="AY135" s="15" t="s">
        <v>132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5" t="s">
        <v>85</v>
      </c>
      <c r="BK135" s="229">
        <f>ROUND(I135*H135,2)</f>
        <v>0</v>
      </c>
      <c r="BL135" s="15" t="s">
        <v>140</v>
      </c>
      <c r="BM135" s="228" t="s">
        <v>162</v>
      </c>
    </row>
    <row r="136" s="2" customFormat="1">
      <c r="A136" s="36"/>
      <c r="B136" s="37"/>
      <c r="C136" s="38"/>
      <c r="D136" s="230" t="s">
        <v>142</v>
      </c>
      <c r="E136" s="38"/>
      <c r="F136" s="231" t="s">
        <v>160</v>
      </c>
      <c r="G136" s="38"/>
      <c r="H136" s="38"/>
      <c r="I136" s="232"/>
      <c r="J136" s="38"/>
      <c r="K136" s="38"/>
      <c r="L136" s="42"/>
      <c r="M136" s="233"/>
      <c r="N136" s="23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142</v>
      </c>
      <c r="AU136" s="15" t="s">
        <v>85</v>
      </c>
    </row>
    <row r="137" s="12" customFormat="1">
      <c r="A137" s="12"/>
      <c r="B137" s="236"/>
      <c r="C137" s="237"/>
      <c r="D137" s="230" t="s">
        <v>146</v>
      </c>
      <c r="E137" s="238" t="s">
        <v>1</v>
      </c>
      <c r="F137" s="239" t="s">
        <v>163</v>
      </c>
      <c r="G137" s="237"/>
      <c r="H137" s="240">
        <v>701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146</v>
      </c>
      <c r="AU137" s="246" t="s">
        <v>85</v>
      </c>
      <c r="AV137" s="12" t="s">
        <v>87</v>
      </c>
      <c r="AW137" s="12" t="s">
        <v>34</v>
      </c>
      <c r="AX137" s="12" t="s">
        <v>85</v>
      </c>
      <c r="AY137" s="246" t="s">
        <v>132</v>
      </c>
    </row>
    <row r="138" s="2" customFormat="1" ht="16.5" customHeight="1">
      <c r="A138" s="36"/>
      <c r="B138" s="37"/>
      <c r="C138" s="217" t="s">
        <v>130</v>
      </c>
      <c r="D138" s="217" t="s">
        <v>135</v>
      </c>
      <c r="E138" s="218" t="s">
        <v>164</v>
      </c>
      <c r="F138" s="219" t="s">
        <v>165</v>
      </c>
      <c r="G138" s="220" t="s">
        <v>166</v>
      </c>
      <c r="H138" s="221">
        <v>21.030000000000001</v>
      </c>
      <c r="I138" s="222"/>
      <c r="J138" s="223">
        <f>ROUND(I138*H138,2)</f>
        <v>0</v>
      </c>
      <c r="K138" s="219" t="s">
        <v>139</v>
      </c>
      <c r="L138" s="42"/>
      <c r="M138" s="224" t="s">
        <v>1</v>
      </c>
      <c r="N138" s="225" t="s">
        <v>43</v>
      </c>
      <c r="O138" s="89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8" t="s">
        <v>140</v>
      </c>
      <c r="AT138" s="228" t="s">
        <v>135</v>
      </c>
      <c r="AU138" s="228" t="s">
        <v>85</v>
      </c>
      <c r="AY138" s="15" t="s">
        <v>132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5" t="s">
        <v>85</v>
      </c>
      <c r="BK138" s="229">
        <f>ROUND(I138*H138,2)</f>
        <v>0</v>
      </c>
      <c r="BL138" s="15" t="s">
        <v>140</v>
      </c>
      <c r="BM138" s="228" t="s">
        <v>167</v>
      </c>
    </row>
    <row r="139" s="2" customFormat="1">
      <c r="A139" s="36"/>
      <c r="B139" s="37"/>
      <c r="C139" s="38"/>
      <c r="D139" s="230" t="s">
        <v>142</v>
      </c>
      <c r="E139" s="38"/>
      <c r="F139" s="231" t="s">
        <v>165</v>
      </c>
      <c r="G139" s="38"/>
      <c r="H139" s="38"/>
      <c r="I139" s="232"/>
      <c r="J139" s="38"/>
      <c r="K139" s="38"/>
      <c r="L139" s="42"/>
      <c r="M139" s="233"/>
      <c r="N139" s="234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142</v>
      </c>
      <c r="AU139" s="15" t="s">
        <v>85</v>
      </c>
    </row>
    <row r="140" s="2" customFormat="1">
      <c r="A140" s="36"/>
      <c r="B140" s="37"/>
      <c r="C140" s="38"/>
      <c r="D140" s="230" t="s">
        <v>144</v>
      </c>
      <c r="E140" s="38"/>
      <c r="F140" s="235" t="s">
        <v>168</v>
      </c>
      <c r="G140" s="38"/>
      <c r="H140" s="38"/>
      <c r="I140" s="232"/>
      <c r="J140" s="38"/>
      <c r="K140" s="38"/>
      <c r="L140" s="42"/>
      <c r="M140" s="233"/>
      <c r="N140" s="23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85</v>
      </c>
    </row>
    <row r="141" s="12" customFormat="1">
      <c r="A141" s="12"/>
      <c r="B141" s="236"/>
      <c r="C141" s="237"/>
      <c r="D141" s="230" t="s">
        <v>146</v>
      </c>
      <c r="E141" s="238" t="s">
        <v>1</v>
      </c>
      <c r="F141" s="239" t="s">
        <v>169</v>
      </c>
      <c r="G141" s="237"/>
      <c r="H141" s="240">
        <v>21.030000000000001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6" t="s">
        <v>146</v>
      </c>
      <c r="AU141" s="246" t="s">
        <v>85</v>
      </c>
      <c r="AV141" s="12" t="s">
        <v>87</v>
      </c>
      <c r="AW141" s="12" t="s">
        <v>34</v>
      </c>
      <c r="AX141" s="12" t="s">
        <v>85</v>
      </c>
      <c r="AY141" s="246" t="s">
        <v>132</v>
      </c>
    </row>
    <row r="142" s="2" customFormat="1" ht="24.15" customHeight="1">
      <c r="A142" s="36"/>
      <c r="B142" s="37"/>
      <c r="C142" s="217" t="s">
        <v>170</v>
      </c>
      <c r="D142" s="217" t="s">
        <v>135</v>
      </c>
      <c r="E142" s="218" t="s">
        <v>171</v>
      </c>
      <c r="F142" s="219" t="s">
        <v>172</v>
      </c>
      <c r="G142" s="220" t="s">
        <v>166</v>
      </c>
      <c r="H142" s="221">
        <v>977.452</v>
      </c>
      <c r="I142" s="222"/>
      <c r="J142" s="223">
        <f>ROUND(I142*H142,2)</f>
        <v>0</v>
      </c>
      <c r="K142" s="219" t="s">
        <v>139</v>
      </c>
      <c r="L142" s="42"/>
      <c r="M142" s="224" t="s">
        <v>1</v>
      </c>
      <c r="N142" s="225" t="s">
        <v>43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140</v>
      </c>
      <c r="AT142" s="228" t="s">
        <v>135</v>
      </c>
      <c r="AU142" s="228" t="s">
        <v>85</v>
      </c>
      <c r="AY142" s="15" t="s">
        <v>132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85</v>
      </c>
      <c r="BK142" s="229">
        <f>ROUND(I142*H142,2)</f>
        <v>0</v>
      </c>
      <c r="BL142" s="15" t="s">
        <v>140</v>
      </c>
      <c r="BM142" s="228" t="s">
        <v>173</v>
      </c>
    </row>
    <row r="143" s="2" customFormat="1">
      <c r="A143" s="36"/>
      <c r="B143" s="37"/>
      <c r="C143" s="38"/>
      <c r="D143" s="230" t="s">
        <v>142</v>
      </c>
      <c r="E143" s="38"/>
      <c r="F143" s="231" t="s">
        <v>172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142</v>
      </c>
      <c r="AU143" s="15" t="s">
        <v>85</v>
      </c>
    </row>
    <row r="144" s="2" customFormat="1">
      <c r="A144" s="36"/>
      <c r="B144" s="37"/>
      <c r="C144" s="38"/>
      <c r="D144" s="230" t="s">
        <v>144</v>
      </c>
      <c r="E144" s="38"/>
      <c r="F144" s="235" t="s">
        <v>174</v>
      </c>
      <c r="G144" s="38"/>
      <c r="H144" s="38"/>
      <c r="I144" s="232"/>
      <c r="J144" s="38"/>
      <c r="K144" s="38"/>
      <c r="L144" s="42"/>
      <c r="M144" s="233"/>
      <c r="N144" s="23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85</v>
      </c>
    </row>
    <row r="145" s="12" customFormat="1">
      <c r="A145" s="12"/>
      <c r="B145" s="236"/>
      <c r="C145" s="237"/>
      <c r="D145" s="230" t="s">
        <v>146</v>
      </c>
      <c r="E145" s="238" t="s">
        <v>1</v>
      </c>
      <c r="F145" s="239" t="s">
        <v>175</v>
      </c>
      <c r="G145" s="237"/>
      <c r="H145" s="240">
        <v>471.45100000000002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6" t="s">
        <v>146</v>
      </c>
      <c r="AU145" s="246" t="s">
        <v>85</v>
      </c>
      <c r="AV145" s="12" t="s">
        <v>87</v>
      </c>
      <c r="AW145" s="12" t="s">
        <v>34</v>
      </c>
      <c r="AX145" s="12" t="s">
        <v>78</v>
      </c>
      <c r="AY145" s="246" t="s">
        <v>132</v>
      </c>
    </row>
    <row r="146" s="12" customFormat="1">
      <c r="A146" s="12"/>
      <c r="B146" s="236"/>
      <c r="C146" s="237"/>
      <c r="D146" s="230" t="s">
        <v>146</v>
      </c>
      <c r="E146" s="238" t="s">
        <v>1</v>
      </c>
      <c r="F146" s="239" t="s">
        <v>176</v>
      </c>
      <c r="G146" s="237"/>
      <c r="H146" s="240">
        <v>506.00099999999998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6" t="s">
        <v>146</v>
      </c>
      <c r="AU146" s="246" t="s">
        <v>85</v>
      </c>
      <c r="AV146" s="12" t="s">
        <v>87</v>
      </c>
      <c r="AW146" s="12" t="s">
        <v>34</v>
      </c>
      <c r="AX146" s="12" t="s">
        <v>78</v>
      </c>
      <c r="AY146" s="246" t="s">
        <v>132</v>
      </c>
    </row>
    <row r="147" s="13" customFormat="1">
      <c r="A147" s="13"/>
      <c r="B147" s="247"/>
      <c r="C147" s="248"/>
      <c r="D147" s="230" t="s">
        <v>146</v>
      </c>
      <c r="E147" s="249" t="s">
        <v>1</v>
      </c>
      <c r="F147" s="250" t="s">
        <v>177</v>
      </c>
      <c r="G147" s="248"/>
      <c r="H147" s="251">
        <v>977.452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146</v>
      </c>
      <c r="AU147" s="257" t="s">
        <v>85</v>
      </c>
      <c r="AV147" s="13" t="s">
        <v>140</v>
      </c>
      <c r="AW147" s="13" t="s">
        <v>34</v>
      </c>
      <c r="AX147" s="13" t="s">
        <v>85</v>
      </c>
      <c r="AY147" s="257" t="s">
        <v>132</v>
      </c>
    </row>
    <row r="148" s="2" customFormat="1" ht="16.5" customHeight="1">
      <c r="A148" s="36"/>
      <c r="B148" s="37"/>
      <c r="C148" s="217" t="s">
        <v>178</v>
      </c>
      <c r="D148" s="217" t="s">
        <v>135</v>
      </c>
      <c r="E148" s="218" t="s">
        <v>179</v>
      </c>
      <c r="F148" s="219" t="s">
        <v>180</v>
      </c>
      <c r="G148" s="220" t="s">
        <v>166</v>
      </c>
      <c r="H148" s="221">
        <v>483.52499999999998</v>
      </c>
      <c r="I148" s="222"/>
      <c r="J148" s="223">
        <f>ROUND(I148*H148,2)</f>
        <v>0</v>
      </c>
      <c r="K148" s="219" t="s">
        <v>139</v>
      </c>
      <c r="L148" s="42"/>
      <c r="M148" s="224" t="s">
        <v>1</v>
      </c>
      <c r="N148" s="225" t="s">
        <v>43</v>
      </c>
      <c r="O148" s="8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140</v>
      </c>
      <c r="AT148" s="228" t="s">
        <v>135</v>
      </c>
      <c r="AU148" s="228" t="s">
        <v>85</v>
      </c>
      <c r="AY148" s="15" t="s">
        <v>132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85</v>
      </c>
      <c r="BK148" s="229">
        <f>ROUND(I148*H148,2)</f>
        <v>0</v>
      </c>
      <c r="BL148" s="15" t="s">
        <v>140</v>
      </c>
      <c r="BM148" s="228" t="s">
        <v>181</v>
      </c>
    </row>
    <row r="149" s="2" customFormat="1">
      <c r="A149" s="36"/>
      <c r="B149" s="37"/>
      <c r="C149" s="38"/>
      <c r="D149" s="230" t="s">
        <v>142</v>
      </c>
      <c r="E149" s="38"/>
      <c r="F149" s="231" t="s">
        <v>180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142</v>
      </c>
      <c r="AU149" s="15" t="s">
        <v>85</v>
      </c>
    </row>
    <row r="150" s="12" customFormat="1">
      <c r="A150" s="12"/>
      <c r="B150" s="236"/>
      <c r="C150" s="237"/>
      <c r="D150" s="230" t="s">
        <v>146</v>
      </c>
      <c r="E150" s="238" t="s">
        <v>1</v>
      </c>
      <c r="F150" s="239" t="s">
        <v>182</v>
      </c>
      <c r="G150" s="237"/>
      <c r="H150" s="240">
        <v>483.52499999999998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6" t="s">
        <v>146</v>
      </c>
      <c r="AU150" s="246" t="s">
        <v>85</v>
      </c>
      <c r="AV150" s="12" t="s">
        <v>87</v>
      </c>
      <c r="AW150" s="12" t="s">
        <v>34</v>
      </c>
      <c r="AX150" s="12" t="s">
        <v>85</v>
      </c>
      <c r="AY150" s="246" t="s">
        <v>132</v>
      </c>
    </row>
    <row r="151" s="2" customFormat="1" ht="16.5" customHeight="1">
      <c r="A151" s="36"/>
      <c r="B151" s="37"/>
      <c r="C151" s="217" t="s">
        <v>183</v>
      </c>
      <c r="D151" s="217" t="s">
        <v>135</v>
      </c>
      <c r="E151" s="218" t="s">
        <v>184</v>
      </c>
      <c r="F151" s="219" t="s">
        <v>185</v>
      </c>
      <c r="G151" s="220" t="s">
        <v>166</v>
      </c>
      <c r="H151" s="221">
        <v>493.92700000000002</v>
      </c>
      <c r="I151" s="222"/>
      <c r="J151" s="223">
        <f>ROUND(I151*H151,2)</f>
        <v>0</v>
      </c>
      <c r="K151" s="219" t="s">
        <v>139</v>
      </c>
      <c r="L151" s="42"/>
      <c r="M151" s="224" t="s">
        <v>1</v>
      </c>
      <c r="N151" s="225" t="s">
        <v>43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140</v>
      </c>
      <c r="AT151" s="228" t="s">
        <v>135</v>
      </c>
      <c r="AU151" s="228" t="s">
        <v>85</v>
      </c>
      <c r="AY151" s="15" t="s">
        <v>132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85</v>
      </c>
      <c r="BK151" s="229">
        <f>ROUND(I151*H151,2)</f>
        <v>0</v>
      </c>
      <c r="BL151" s="15" t="s">
        <v>140</v>
      </c>
      <c r="BM151" s="228" t="s">
        <v>186</v>
      </c>
    </row>
    <row r="152" s="2" customFormat="1">
      <c r="A152" s="36"/>
      <c r="B152" s="37"/>
      <c r="C152" s="38"/>
      <c r="D152" s="230" t="s">
        <v>142</v>
      </c>
      <c r="E152" s="38"/>
      <c r="F152" s="231" t="s">
        <v>185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142</v>
      </c>
      <c r="AU152" s="15" t="s">
        <v>85</v>
      </c>
    </row>
    <row r="153" s="12" customFormat="1">
      <c r="A153" s="12"/>
      <c r="B153" s="236"/>
      <c r="C153" s="237"/>
      <c r="D153" s="230" t="s">
        <v>146</v>
      </c>
      <c r="E153" s="238" t="s">
        <v>1</v>
      </c>
      <c r="F153" s="239" t="s">
        <v>187</v>
      </c>
      <c r="G153" s="237"/>
      <c r="H153" s="240">
        <v>493.92700000000002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6" t="s">
        <v>146</v>
      </c>
      <c r="AU153" s="246" t="s">
        <v>85</v>
      </c>
      <c r="AV153" s="12" t="s">
        <v>87</v>
      </c>
      <c r="AW153" s="12" t="s">
        <v>34</v>
      </c>
      <c r="AX153" s="12" t="s">
        <v>85</v>
      </c>
      <c r="AY153" s="246" t="s">
        <v>132</v>
      </c>
    </row>
    <row r="154" s="2" customFormat="1" ht="24.15" customHeight="1">
      <c r="A154" s="36"/>
      <c r="B154" s="37"/>
      <c r="C154" s="217" t="s">
        <v>188</v>
      </c>
      <c r="D154" s="217" t="s">
        <v>135</v>
      </c>
      <c r="E154" s="218" t="s">
        <v>189</v>
      </c>
      <c r="F154" s="219" t="s">
        <v>190</v>
      </c>
      <c r="G154" s="220" t="s">
        <v>138</v>
      </c>
      <c r="H154" s="221">
        <v>0.92100000000000004</v>
      </c>
      <c r="I154" s="222"/>
      <c r="J154" s="223">
        <f>ROUND(I154*H154,2)</f>
        <v>0</v>
      </c>
      <c r="K154" s="219" t="s">
        <v>139</v>
      </c>
      <c r="L154" s="42"/>
      <c r="M154" s="224" t="s">
        <v>1</v>
      </c>
      <c r="N154" s="225" t="s">
        <v>43</v>
      </c>
      <c r="O154" s="89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8" t="s">
        <v>140</v>
      </c>
      <c r="AT154" s="228" t="s">
        <v>135</v>
      </c>
      <c r="AU154" s="228" t="s">
        <v>85</v>
      </c>
      <c r="AY154" s="15" t="s">
        <v>132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85</v>
      </c>
      <c r="BK154" s="229">
        <f>ROUND(I154*H154,2)</f>
        <v>0</v>
      </c>
      <c r="BL154" s="15" t="s">
        <v>140</v>
      </c>
      <c r="BM154" s="228" t="s">
        <v>191</v>
      </c>
    </row>
    <row r="155" s="2" customFormat="1">
      <c r="A155" s="36"/>
      <c r="B155" s="37"/>
      <c r="C155" s="38"/>
      <c r="D155" s="230" t="s">
        <v>142</v>
      </c>
      <c r="E155" s="38"/>
      <c r="F155" s="231" t="s">
        <v>192</v>
      </c>
      <c r="G155" s="38"/>
      <c r="H155" s="38"/>
      <c r="I155" s="232"/>
      <c r="J155" s="38"/>
      <c r="K155" s="38"/>
      <c r="L155" s="42"/>
      <c r="M155" s="233"/>
      <c r="N155" s="23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142</v>
      </c>
      <c r="AU155" s="15" t="s">
        <v>85</v>
      </c>
    </row>
    <row r="156" s="12" customFormat="1">
      <c r="A156" s="12"/>
      <c r="B156" s="236"/>
      <c r="C156" s="237"/>
      <c r="D156" s="230" t="s">
        <v>146</v>
      </c>
      <c r="E156" s="238" t="s">
        <v>1</v>
      </c>
      <c r="F156" s="239" t="s">
        <v>193</v>
      </c>
      <c r="G156" s="237"/>
      <c r="H156" s="240">
        <v>0.92100000000000004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6" t="s">
        <v>146</v>
      </c>
      <c r="AU156" s="246" t="s">
        <v>85</v>
      </c>
      <c r="AV156" s="12" t="s">
        <v>87</v>
      </c>
      <c r="AW156" s="12" t="s">
        <v>34</v>
      </c>
      <c r="AX156" s="12" t="s">
        <v>85</v>
      </c>
      <c r="AY156" s="246" t="s">
        <v>132</v>
      </c>
    </row>
    <row r="157" s="2" customFormat="1" ht="24.15" customHeight="1">
      <c r="A157" s="36"/>
      <c r="B157" s="37"/>
      <c r="C157" s="217" t="s">
        <v>194</v>
      </c>
      <c r="D157" s="217" t="s">
        <v>135</v>
      </c>
      <c r="E157" s="218" t="s">
        <v>195</v>
      </c>
      <c r="F157" s="219" t="s">
        <v>196</v>
      </c>
      <c r="G157" s="220" t="s">
        <v>138</v>
      </c>
      <c r="H157" s="221">
        <v>1.0009999999999999</v>
      </c>
      <c r="I157" s="222"/>
      <c r="J157" s="223">
        <f>ROUND(I157*H157,2)</f>
        <v>0</v>
      </c>
      <c r="K157" s="219" t="s">
        <v>139</v>
      </c>
      <c r="L157" s="42"/>
      <c r="M157" s="224" t="s">
        <v>1</v>
      </c>
      <c r="N157" s="225" t="s">
        <v>43</v>
      </c>
      <c r="O157" s="89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8" t="s">
        <v>140</v>
      </c>
      <c r="AT157" s="228" t="s">
        <v>135</v>
      </c>
      <c r="AU157" s="228" t="s">
        <v>85</v>
      </c>
      <c r="AY157" s="15" t="s">
        <v>132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5" t="s">
        <v>85</v>
      </c>
      <c r="BK157" s="229">
        <f>ROUND(I157*H157,2)</f>
        <v>0</v>
      </c>
      <c r="BL157" s="15" t="s">
        <v>140</v>
      </c>
      <c r="BM157" s="228" t="s">
        <v>197</v>
      </c>
    </row>
    <row r="158" s="2" customFormat="1">
      <c r="A158" s="36"/>
      <c r="B158" s="37"/>
      <c r="C158" s="38"/>
      <c r="D158" s="230" t="s">
        <v>142</v>
      </c>
      <c r="E158" s="38"/>
      <c r="F158" s="231" t="s">
        <v>198</v>
      </c>
      <c r="G158" s="38"/>
      <c r="H158" s="38"/>
      <c r="I158" s="232"/>
      <c r="J158" s="38"/>
      <c r="K158" s="38"/>
      <c r="L158" s="42"/>
      <c r="M158" s="233"/>
      <c r="N158" s="23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142</v>
      </c>
      <c r="AU158" s="15" t="s">
        <v>85</v>
      </c>
    </row>
    <row r="159" s="2" customFormat="1">
      <c r="A159" s="36"/>
      <c r="B159" s="37"/>
      <c r="C159" s="38"/>
      <c r="D159" s="230" t="s">
        <v>144</v>
      </c>
      <c r="E159" s="38"/>
      <c r="F159" s="235" t="s">
        <v>199</v>
      </c>
      <c r="G159" s="38"/>
      <c r="H159" s="38"/>
      <c r="I159" s="232"/>
      <c r="J159" s="38"/>
      <c r="K159" s="38"/>
      <c r="L159" s="42"/>
      <c r="M159" s="233"/>
      <c r="N159" s="23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144</v>
      </c>
      <c r="AU159" s="15" t="s">
        <v>85</v>
      </c>
    </row>
    <row r="160" s="12" customFormat="1">
      <c r="A160" s="12"/>
      <c r="B160" s="236"/>
      <c r="C160" s="237"/>
      <c r="D160" s="230" t="s">
        <v>146</v>
      </c>
      <c r="E160" s="238" t="s">
        <v>1</v>
      </c>
      <c r="F160" s="239" t="s">
        <v>200</v>
      </c>
      <c r="G160" s="237"/>
      <c r="H160" s="240">
        <v>1.0009999999999999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6" t="s">
        <v>146</v>
      </c>
      <c r="AU160" s="246" t="s">
        <v>85</v>
      </c>
      <c r="AV160" s="12" t="s">
        <v>87</v>
      </c>
      <c r="AW160" s="12" t="s">
        <v>34</v>
      </c>
      <c r="AX160" s="12" t="s">
        <v>85</v>
      </c>
      <c r="AY160" s="246" t="s">
        <v>132</v>
      </c>
    </row>
    <row r="161" s="2" customFormat="1" ht="24.15" customHeight="1">
      <c r="A161" s="36"/>
      <c r="B161" s="37"/>
      <c r="C161" s="217" t="s">
        <v>201</v>
      </c>
      <c r="D161" s="217" t="s">
        <v>135</v>
      </c>
      <c r="E161" s="218" t="s">
        <v>202</v>
      </c>
      <c r="F161" s="219" t="s">
        <v>203</v>
      </c>
      <c r="G161" s="220" t="s">
        <v>138</v>
      </c>
      <c r="H161" s="221">
        <v>1.0009999999999999</v>
      </c>
      <c r="I161" s="222"/>
      <c r="J161" s="223">
        <f>ROUND(I161*H161,2)</f>
        <v>0</v>
      </c>
      <c r="K161" s="219" t="s">
        <v>139</v>
      </c>
      <c r="L161" s="42"/>
      <c r="M161" s="224" t="s">
        <v>1</v>
      </c>
      <c r="N161" s="225" t="s">
        <v>43</v>
      </c>
      <c r="O161" s="89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8" t="s">
        <v>140</v>
      </c>
      <c r="AT161" s="228" t="s">
        <v>135</v>
      </c>
      <c r="AU161" s="228" t="s">
        <v>85</v>
      </c>
      <c r="AY161" s="15" t="s">
        <v>132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5" t="s">
        <v>85</v>
      </c>
      <c r="BK161" s="229">
        <f>ROUND(I161*H161,2)</f>
        <v>0</v>
      </c>
      <c r="BL161" s="15" t="s">
        <v>140</v>
      </c>
      <c r="BM161" s="228" t="s">
        <v>204</v>
      </c>
    </row>
    <row r="162" s="2" customFormat="1">
      <c r="A162" s="36"/>
      <c r="B162" s="37"/>
      <c r="C162" s="38"/>
      <c r="D162" s="230" t="s">
        <v>142</v>
      </c>
      <c r="E162" s="38"/>
      <c r="F162" s="231" t="s">
        <v>203</v>
      </c>
      <c r="G162" s="38"/>
      <c r="H162" s="38"/>
      <c r="I162" s="232"/>
      <c r="J162" s="38"/>
      <c r="K162" s="38"/>
      <c r="L162" s="42"/>
      <c r="M162" s="233"/>
      <c r="N162" s="234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142</v>
      </c>
      <c r="AU162" s="15" t="s">
        <v>85</v>
      </c>
    </row>
    <row r="163" s="2" customFormat="1">
      <c r="A163" s="36"/>
      <c r="B163" s="37"/>
      <c r="C163" s="38"/>
      <c r="D163" s="230" t="s">
        <v>205</v>
      </c>
      <c r="E163" s="38"/>
      <c r="F163" s="235" t="s">
        <v>206</v>
      </c>
      <c r="G163" s="38"/>
      <c r="H163" s="38"/>
      <c r="I163" s="232"/>
      <c r="J163" s="38"/>
      <c r="K163" s="38"/>
      <c r="L163" s="42"/>
      <c r="M163" s="233"/>
      <c r="N163" s="23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205</v>
      </c>
      <c r="AU163" s="15" t="s">
        <v>85</v>
      </c>
    </row>
    <row r="164" s="2" customFormat="1">
      <c r="A164" s="36"/>
      <c r="B164" s="37"/>
      <c r="C164" s="38"/>
      <c r="D164" s="230" t="s">
        <v>144</v>
      </c>
      <c r="E164" s="38"/>
      <c r="F164" s="235" t="s">
        <v>207</v>
      </c>
      <c r="G164" s="38"/>
      <c r="H164" s="38"/>
      <c r="I164" s="232"/>
      <c r="J164" s="38"/>
      <c r="K164" s="38"/>
      <c r="L164" s="42"/>
      <c r="M164" s="233"/>
      <c r="N164" s="23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144</v>
      </c>
      <c r="AU164" s="15" t="s">
        <v>85</v>
      </c>
    </row>
    <row r="165" s="12" customFormat="1">
      <c r="A165" s="12"/>
      <c r="B165" s="236"/>
      <c r="C165" s="237"/>
      <c r="D165" s="230" t="s">
        <v>146</v>
      </c>
      <c r="E165" s="238" t="s">
        <v>1</v>
      </c>
      <c r="F165" s="239" t="s">
        <v>200</v>
      </c>
      <c r="G165" s="237"/>
      <c r="H165" s="240">
        <v>1.0009999999999999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6" t="s">
        <v>146</v>
      </c>
      <c r="AU165" s="246" t="s">
        <v>85</v>
      </c>
      <c r="AV165" s="12" t="s">
        <v>87</v>
      </c>
      <c r="AW165" s="12" t="s">
        <v>34</v>
      </c>
      <c r="AX165" s="12" t="s">
        <v>85</v>
      </c>
      <c r="AY165" s="246" t="s">
        <v>132</v>
      </c>
    </row>
    <row r="166" s="2" customFormat="1" ht="24.15" customHeight="1">
      <c r="A166" s="36"/>
      <c r="B166" s="37"/>
      <c r="C166" s="217" t="s">
        <v>208</v>
      </c>
      <c r="D166" s="217" t="s">
        <v>135</v>
      </c>
      <c r="E166" s="218" t="s">
        <v>209</v>
      </c>
      <c r="F166" s="219" t="s">
        <v>210</v>
      </c>
      <c r="G166" s="220" t="s">
        <v>138</v>
      </c>
      <c r="H166" s="221">
        <v>1.0009999999999999</v>
      </c>
      <c r="I166" s="222"/>
      <c r="J166" s="223">
        <f>ROUND(I166*H166,2)</f>
        <v>0</v>
      </c>
      <c r="K166" s="219" t="s">
        <v>139</v>
      </c>
      <c r="L166" s="42"/>
      <c r="M166" s="224" t="s">
        <v>1</v>
      </c>
      <c r="N166" s="225" t="s">
        <v>43</v>
      </c>
      <c r="O166" s="8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8" t="s">
        <v>140</v>
      </c>
      <c r="AT166" s="228" t="s">
        <v>135</v>
      </c>
      <c r="AU166" s="228" t="s">
        <v>85</v>
      </c>
      <c r="AY166" s="15" t="s">
        <v>132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5" t="s">
        <v>85</v>
      </c>
      <c r="BK166" s="229">
        <f>ROUND(I166*H166,2)</f>
        <v>0</v>
      </c>
      <c r="BL166" s="15" t="s">
        <v>140</v>
      </c>
      <c r="BM166" s="228" t="s">
        <v>211</v>
      </c>
    </row>
    <row r="167" s="2" customFormat="1">
      <c r="A167" s="36"/>
      <c r="B167" s="37"/>
      <c r="C167" s="38"/>
      <c r="D167" s="230" t="s">
        <v>142</v>
      </c>
      <c r="E167" s="38"/>
      <c r="F167" s="231" t="s">
        <v>210</v>
      </c>
      <c r="G167" s="38"/>
      <c r="H167" s="38"/>
      <c r="I167" s="232"/>
      <c r="J167" s="38"/>
      <c r="K167" s="38"/>
      <c r="L167" s="42"/>
      <c r="M167" s="233"/>
      <c r="N167" s="23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142</v>
      </c>
      <c r="AU167" s="15" t="s">
        <v>85</v>
      </c>
    </row>
    <row r="168" s="2" customFormat="1">
      <c r="A168" s="36"/>
      <c r="B168" s="37"/>
      <c r="C168" s="38"/>
      <c r="D168" s="230" t="s">
        <v>205</v>
      </c>
      <c r="E168" s="38"/>
      <c r="F168" s="235" t="s">
        <v>212</v>
      </c>
      <c r="G168" s="38"/>
      <c r="H168" s="38"/>
      <c r="I168" s="232"/>
      <c r="J168" s="38"/>
      <c r="K168" s="38"/>
      <c r="L168" s="42"/>
      <c r="M168" s="233"/>
      <c r="N168" s="234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205</v>
      </c>
      <c r="AU168" s="15" t="s">
        <v>85</v>
      </c>
    </row>
    <row r="169" s="2" customFormat="1" ht="24.15" customHeight="1">
      <c r="A169" s="36"/>
      <c r="B169" s="37"/>
      <c r="C169" s="217" t="s">
        <v>213</v>
      </c>
      <c r="D169" s="217" t="s">
        <v>135</v>
      </c>
      <c r="E169" s="218" t="s">
        <v>214</v>
      </c>
      <c r="F169" s="219" t="s">
        <v>215</v>
      </c>
      <c r="G169" s="220" t="s">
        <v>216</v>
      </c>
      <c r="H169" s="221">
        <v>8</v>
      </c>
      <c r="I169" s="222"/>
      <c r="J169" s="223">
        <f>ROUND(I169*H169,2)</f>
        <v>0</v>
      </c>
      <c r="K169" s="219" t="s">
        <v>139</v>
      </c>
      <c r="L169" s="42"/>
      <c r="M169" s="224" t="s">
        <v>1</v>
      </c>
      <c r="N169" s="225" t="s">
        <v>43</v>
      </c>
      <c r="O169" s="89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8" t="s">
        <v>140</v>
      </c>
      <c r="AT169" s="228" t="s">
        <v>135</v>
      </c>
      <c r="AU169" s="228" t="s">
        <v>85</v>
      </c>
      <c r="AY169" s="15" t="s">
        <v>132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85</v>
      </c>
      <c r="BK169" s="229">
        <f>ROUND(I169*H169,2)</f>
        <v>0</v>
      </c>
      <c r="BL169" s="15" t="s">
        <v>140</v>
      </c>
      <c r="BM169" s="228" t="s">
        <v>217</v>
      </c>
    </row>
    <row r="170" s="2" customFormat="1">
      <c r="A170" s="36"/>
      <c r="B170" s="37"/>
      <c r="C170" s="38"/>
      <c r="D170" s="230" t="s">
        <v>142</v>
      </c>
      <c r="E170" s="38"/>
      <c r="F170" s="231" t="s">
        <v>215</v>
      </c>
      <c r="G170" s="38"/>
      <c r="H170" s="38"/>
      <c r="I170" s="232"/>
      <c r="J170" s="38"/>
      <c r="K170" s="38"/>
      <c r="L170" s="42"/>
      <c r="M170" s="233"/>
      <c r="N170" s="23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142</v>
      </c>
      <c r="AU170" s="15" t="s">
        <v>85</v>
      </c>
    </row>
    <row r="171" s="12" customFormat="1">
      <c r="A171" s="12"/>
      <c r="B171" s="236"/>
      <c r="C171" s="237"/>
      <c r="D171" s="230" t="s">
        <v>146</v>
      </c>
      <c r="E171" s="238" t="s">
        <v>1</v>
      </c>
      <c r="F171" s="239" t="s">
        <v>218</v>
      </c>
      <c r="G171" s="237"/>
      <c r="H171" s="240">
        <v>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6" t="s">
        <v>146</v>
      </c>
      <c r="AU171" s="246" t="s">
        <v>85</v>
      </c>
      <c r="AV171" s="12" t="s">
        <v>87</v>
      </c>
      <c r="AW171" s="12" t="s">
        <v>34</v>
      </c>
      <c r="AX171" s="12" t="s">
        <v>85</v>
      </c>
      <c r="AY171" s="246" t="s">
        <v>132</v>
      </c>
    </row>
    <row r="172" s="2" customFormat="1" ht="24.15" customHeight="1">
      <c r="A172" s="36"/>
      <c r="B172" s="37"/>
      <c r="C172" s="217" t="s">
        <v>219</v>
      </c>
      <c r="D172" s="217" t="s">
        <v>135</v>
      </c>
      <c r="E172" s="218" t="s">
        <v>220</v>
      </c>
      <c r="F172" s="219" t="s">
        <v>221</v>
      </c>
      <c r="G172" s="220" t="s">
        <v>216</v>
      </c>
      <c r="H172" s="221">
        <v>12</v>
      </c>
      <c r="I172" s="222"/>
      <c r="J172" s="223">
        <f>ROUND(I172*H172,2)</f>
        <v>0</v>
      </c>
      <c r="K172" s="219" t="s">
        <v>139</v>
      </c>
      <c r="L172" s="42"/>
      <c r="M172" s="224" t="s">
        <v>1</v>
      </c>
      <c r="N172" s="225" t="s">
        <v>43</v>
      </c>
      <c r="O172" s="8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140</v>
      </c>
      <c r="AT172" s="228" t="s">
        <v>135</v>
      </c>
      <c r="AU172" s="228" t="s">
        <v>85</v>
      </c>
      <c r="AY172" s="15" t="s">
        <v>132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85</v>
      </c>
      <c r="BK172" s="229">
        <f>ROUND(I172*H172,2)</f>
        <v>0</v>
      </c>
      <c r="BL172" s="15" t="s">
        <v>140</v>
      </c>
      <c r="BM172" s="228" t="s">
        <v>222</v>
      </c>
    </row>
    <row r="173" s="2" customFormat="1">
      <c r="A173" s="36"/>
      <c r="B173" s="37"/>
      <c r="C173" s="38"/>
      <c r="D173" s="230" t="s">
        <v>142</v>
      </c>
      <c r="E173" s="38"/>
      <c r="F173" s="231" t="s">
        <v>223</v>
      </c>
      <c r="G173" s="38"/>
      <c r="H173" s="38"/>
      <c r="I173" s="232"/>
      <c r="J173" s="38"/>
      <c r="K173" s="38"/>
      <c r="L173" s="42"/>
      <c r="M173" s="233"/>
      <c r="N173" s="23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142</v>
      </c>
      <c r="AU173" s="15" t="s">
        <v>85</v>
      </c>
    </row>
    <row r="174" s="12" customFormat="1">
      <c r="A174" s="12"/>
      <c r="B174" s="236"/>
      <c r="C174" s="237"/>
      <c r="D174" s="230" t="s">
        <v>146</v>
      </c>
      <c r="E174" s="238" t="s">
        <v>1</v>
      </c>
      <c r="F174" s="239" t="s">
        <v>224</v>
      </c>
      <c r="G174" s="237"/>
      <c r="H174" s="240">
        <v>12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6" t="s">
        <v>146</v>
      </c>
      <c r="AU174" s="246" t="s">
        <v>85</v>
      </c>
      <c r="AV174" s="12" t="s">
        <v>87</v>
      </c>
      <c r="AW174" s="12" t="s">
        <v>34</v>
      </c>
      <c r="AX174" s="12" t="s">
        <v>85</v>
      </c>
      <c r="AY174" s="246" t="s">
        <v>132</v>
      </c>
    </row>
    <row r="175" s="2" customFormat="1" ht="24.15" customHeight="1">
      <c r="A175" s="36"/>
      <c r="B175" s="37"/>
      <c r="C175" s="217" t="s">
        <v>8</v>
      </c>
      <c r="D175" s="217" t="s">
        <v>135</v>
      </c>
      <c r="E175" s="218" t="s">
        <v>225</v>
      </c>
      <c r="F175" s="219" t="s">
        <v>226</v>
      </c>
      <c r="G175" s="220" t="s">
        <v>216</v>
      </c>
      <c r="H175" s="221">
        <v>36</v>
      </c>
      <c r="I175" s="222"/>
      <c r="J175" s="223">
        <f>ROUND(I175*H175,2)</f>
        <v>0</v>
      </c>
      <c r="K175" s="219" t="s">
        <v>139</v>
      </c>
      <c r="L175" s="42"/>
      <c r="M175" s="224" t="s">
        <v>1</v>
      </c>
      <c r="N175" s="225" t="s">
        <v>43</v>
      </c>
      <c r="O175" s="89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8" t="s">
        <v>140</v>
      </c>
      <c r="AT175" s="228" t="s">
        <v>135</v>
      </c>
      <c r="AU175" s="228" t="s">
        <v>85</v>
      </c>
      <c r="AY175" s="15" t="s">
        <v>132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5" t="s">
        <v>85</v>
      </c>
      <c r="BK175" s="229">
        <f>ROUND(I175*H175,2)</f>
        <v>0</v>
      </c>
      <c r="BL175" s="15" t="s">
        <v>140</v>
      </c>
      <c r="BM175" s="228" t="s">
        <v>227</v>
      </c>
    </row>
    <row r="176" s="2" customFormat="1">
      <c r="A176" s="36"/>
      <c r="B176" s="37"/>
      <c r="C176" s="38"/>
      <c r="D176" s="230" t="s">
        <v>142</v>
      </c>
      <c r="E176" s="38"/>
      <c r="F176" s="231" t="s">
        <v>228</v>
      </c>
      <c r="G176" s="38"/>
      <c r="H176" s="38"/>
      <c r="I176" s="232"/>
      <c r="J176" s="38"/>
      <c r="K176" s="38"/>
      <c r="L176" s="42"/>
      <c r="M176" s="233"/>
      <c r="N176" s="234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142</v>
      </c>
      <c r="AU176" s="15" t="s">
        <v>85</v>
      </c>
    </row>
    <row r="177" s="12" customFormat="1">
      <c r="A177" s="12"/>
      <c r="B177" s="236"/>
      <c r="C177" s="237"/>
      <c r="D177" s="230" t="s">
        <v>146</v>
      </c>
      <c r="E177" s="238" t="s">
        <v>1</v>
      </c>
      <c r="F177" s="239" t="s">
        <v>229</v>
      </c>
      <c r="G177" s="237"/>
      <c r="H177" s="240">
        <v>36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6" t="s">
        <v>146</v>
      </c>
      <c r="AU177" s="246" t="s">
        <v>85</v>
      </c>
      <c r="AV177" s="12" t="s">
        <v>87</v>
      </c>
      <c r="AW177" s="12" t="s">
        <v>34</v>
      </c>
      <c r="AX177" s="12" t="s">
        <v>85</v>
      </c>
      <c r="AY177" s="246" t="s">
        <v>132</v>
      </c>
    </row>
    <row r="178" s="2" customFormat="1" ht="37.8" customHeight="1">
      <c r="A178" s="36"/>
      <c r="B178" s="37"/>
      <c r="C178" s="217" t="s">
        <v>230</v>
      </c>
      <c r="D178" s="217" t="s">
        <v>135</v>
      </c>
      <c r="E178" s="218" t="s">
        <v>231</v>
      </c>
      <c r="F178" s="219" t="s">
        <v>232</v>
      </c>
      <c r="G178" s="220" t="s">
        <v>157</v>
      </c>
      <c r="H178" s="221">
        <v>2242</v>
      </c>
      <c r="I178" s="222"/>
      <c r="J178" s="223">
        <f>ROUND(I178*H178,2)</f>
        <v>0</v>
      </c>
      <c r="K178" s="219" t="s">
        <v>139</v>
      </c>
      <c r="L178" s="42"/>
      <c r="M178" s="224" t="s">
        <v>1</v>
      </c>
      <c r="N178" s="225" t="s">
        <v>43</v>
      </c>
      <c r="O178" s="89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8" t="s">
        <v>140</v>
      </c>
      <c r="AT178" s="228" t="s">
        <v>135</v>
      </c>
      <c r="AU178" s="228" t="s">
        <v>85</v>
      </c>
      <c r="AY178" s="15" t="s">
        <v>132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5" t="s">
        <v>85</v>
      </c>
      <c r="BK178" s="229">
        <f>ROUND(I178*H178,2)</f>
        <v>0</v>
      </c>
      <c r="BL178" s="15" t="s">
        <v>140</v>
      </c>
      <c r="BM178" s="228" t="s">
        <v>233</v>
      </c>
    </row>
    <row r="179" s="2" customFormat="1">
      <c r="A179" s="36"/>
      <c r="B179" s="37"/>
      <c r="C179" s="38"/>
      <c r="D179" s="230" t="s">
        <v>142</v>
      </c>
      <c r="E179" s="38"/>
      <c r="F179" s="231" t="s">
        <v>234</v>
      </c>
      <c r="G179" s="38"/>
      <c r="H179" s="38"/>
      <c r="I179" s="232"/>
      <c r="J179" s="38"/>
      <c r="K179" s="38"/>
      <c r="L179" s="42"/>
      <c r="M179" s="233"/>
      <c r="N179" s="234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142</v>
      </c>
      <c r="AU179" s="15" t="s">
        <v>85</v>
      </c>
    </row>
    <row r="180" s="2" customFormat="1">
      <c r="A180" s="36"/>
      <c r="B180" s="37"/>
      <c r="C180" s="38"/>
      <c r="D180" s="230" t="s">
        <v>144</v>
      </c>
      <c r="E180" s="38"/>
      <c r="F180" s="235" t="s">
        <v>235</v>
      </c>
      <c r="G180" s="38"/>
      <c r="H180" s="38"/>
      <c r="I180" s="232"/>
      <c r="J180" s="38"/>
      <c r="K180" s="38"/>
      <c r="L180" s="42"/>
      <c r="M180" s="233"/>
      <c r="N180" s="234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144</v>
      </c>
      <c r="AU180" s="15" t="s">
        <v>85</v>
      </c>
    </row>
    <row r="181" s="12" customFormat="1">
      <c r="A181" s="12"/>
      <c r="B181" s="236"/>
      <c r="C181" s="237"/>
      <c r="D181" s="230" t="s">
        <v>146</v>
      </c>
      <c r="E181" s="238" t="s">
        <v>1</v>
      </c>
      <c r="F181" s="239" t="s">
        <v>236</v>
      </c>
      <c r="G181" s="237"/>
      <c r="H181" s="240">
        <v>2242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6" t="s">
        <v>146</v>
      </c>
      <c r="AU181" s="246" t="s">
        <v>85</v>
      </c>
      <c r="AV181" s="12" t="s">
        <v>87</v>
      </c>
      <c r="AW181" s="12" t="s">
        <v>34</v>
      </c>
      <c r="AX181" s="12" t="s">
        <v>85</v>
      </c>
      <c r="AY181" s="246" t="s">
        <v>132</v>
      </c>
    </row>
    <row r="182" s="2" customFormat="1" ht="21.75" customHeight="1">
      <c r="A182" s="36"/>
      <c r="B182" s="37"/>
      <c r="C182" s="217" t="s">
        <v>237</v>
      </c>
      <c r="D182" s="217" t="s">
        <v>135</v>
      </c>
      <c r="E182" s="218" t="s">
        <v>238</v>
      </c>
      <c r="F182" s="219" t="s">
        <v>239</v>
      </c>
      <c r="G182" s="220" t="s">
        <v>157</v>
      </c>
      <c r="H182" s="221">
        <v>4</v>
      </c>
      <c r="I182" s="222"/>
      <c r="J182" s="223">
        <f>ROUND(I182*H182,2)</f>
        <v>0</v>
      </c>
      <c r="K182" s="219" t="s">
        <v>139</v>
      </c>
      <c r="L182" s="42"/>
      <c r="M182" s="224" t="s">
        <v>1</v>
      </c>
      <c r="N182" s="225" t="s">
        <v>43</v>
      </c>
      <c r="O182" s="89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8" t="s">
        <v>140</v>
      </c>
      <c r="AT182" s="228" t="s">
        <v>135</v>
      </c>
      <c r="AU182" s="228" t="s">
        <v>85</v>
      </c>
      <c r="AY182" s="15" t="s">
        <v>132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5" t="s">
        <v>85</v>
      </c>
      <c r="BK182" s="229">
        <f>ROUND(I182*H182,2)</f>
        <v>0</v>
      </c>
      <c r="BL182" s="15" t="s">
        <v>140</v>
      </c>
      <c r="BM182" s="228" t="s">
        <v>240</v>
      </c>
    </row>
    <row r="183" s="2" customFormat="1">
      <c r="A183" s="36"/>
      <c r="B183" s="37"/>
      <c r="C183" s="38"/>
      <c r="D183" s="230" t="s">
        <v>142</v>
      </c>
      <c r="E183" s="38"/>
      <c r="F183" s="231" t="s">
        <v>239</v>
      </c>
      <c r="G183" s="38"/>
      <c r="H183" s="38"/>
      <c r="I183" s="232"/>
      <c r="J183" s="38"/>
      <c r="K183" s="38"/>
      <c r="L183" s="42"/>
      <c r="M183" s="233"/>
      <c r="N183" s="234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142</v>
      </c>
      <c r="AU183" s="15" t="s">
        <v>85</v>
      </c>
    </row>
    <row r="184" s="2" customFormat="1" ht="24.15" customHeight="1">
      <c r="A184" s="36"/>
      <c r="B184" s="37"/>
      <c r="C184" s="217" t="s">
        <v>241</v>
      </c>
      <c r="D184" s="217" t="s">
        <v>135</v>
      </c>
      <c r="E184" s="218" t="s">
        <v>242</v>
      </c>
      <c r="F184" s="219" t="s">
        <v>243</v>
      </c>
      <c r="G184" s="220" t="s">
        <v>157</v>
      </c>
      <c r="H184" s="221">
        <v>153</v>
      </c>
      <c r="I184" s="222"/>
      <c r="J184" s="223">
        <f>ROUND(I184*H184,2)</f>
        <v>0</v>
      </c>
      <c r="K184" s="219" t="s">
        <v>139</v>
      </c>
      <c r="L184" s="42"/>
      <c r="M184" s="224" t="s">
        <v>1</v>
      </c>
      <c r="N184" s="225" t="s">
        <v>43</v>
      </c>
      <c r="O184" s="89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8" t="s">
        <v>140</v>
      </c>
      <c r="AT184" s="228" t="s">
        <v>135</v>
      </c>
      <c r="AU184" s="228" t="s">
        <v>85</v>
      </c>
      <c r="AY184" s="15" t="s">
        <v>132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5" t="s">
        <v>85</v>
      </c>
      <c r="BK184" s="229">
        <f>ROUND(I184*H184,2)</f>
        <v>0</v>
      </c>
      <c r="BL184" s="15" t="s">
        <v>140</v>
      </c>
      <c r="BM184" s="228" t="s">
        <v>244</v>
      </c>
    </row>
    <row r="185" s="2" customFormat="1">
      <c r="A185" s="36"/>
      <c r="B185" s="37"/>
      <c r="C185" s="38"/>
      <c r="D185" s="230" t="s">
        <v>142</v>
      </c>
      <c r="E185" s="38"/>
      <c r="F185" s="231" t="s">
        <v>245</v>
      </c>
      <c r="G185" s="38"/>
      <c r="H185" s="38"/>
      <c r="I185" s="232"/>
      <c r="J185" s="38"/>
      <c r="K185" s="38"/>
      <c r="L185" s="42"/>
      <c r="M185" s="233"/>
      <c r="N185" s="234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142</v>
      </c>
      <c r="AU185" s="15" t="s">
        <v>85</v>
      </c>
    </row>
    <row r="186" s="2" customFormat="1">
      <c r="A186" s="36"/>
      <c r="B186" s="37"/>
      <c r="C186" s="38"/>
      <c r="D186" s="230" t="s">
        <v>144</v>
      </c>
      <c r="E186" s="38"/>
      <c r="F186" s="235" t="s">
        <v>246</v>
      </c>
      <c r="G186" s="38"/>
      <c r="H186" s="38"/>
      <c r="I186" s="232"/>
      <c r="J186" s="38"/>
      <c r="K186" s="38"/>
      <c r="L186" s="42"/>
      <c r="M186" s="233"/>
      <c r="N186" s="234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144</v>
      </c>
      <c r="AU186" s="15" t="s">
        <v>85</v>
      </c>
    </row>
    <row r="187" s="12" customFormat="1">
      <c r="A187" s="12"/>
      <c r="B187" s="236"/>
      <c r="C187" s="237"/>
      <c r="D187" s="230" t="s">
        <v>146</v>
      </c>
      <c r="E187" s="238" t="s">
        <v>1</v>
      </c>
      <c r="F187" s="239" t="s">
        <v>247</v>
      </c>
      <c r="G187" s="237"/>
      <c r="H187" s="240">
        <v>153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6" t="s">
        <v>146</v>
      </c>
      <c r="AU187" s="246" t="s">
        <v>85</v>
      </c>
      <c r="AV187" s="12" t="s">
        <v>87</v>
      </c>
      <c r="AW187" s="12" t="s">
        <v>34</v>
      </c>
      <c r="AX187" s="12" t="s">
        <v>85</v>
      </c>
      <c r="AY187" s="246" t="s">
        <v>132</v>
      </c>
    </row>
    <row r="188" s="2" customFormat="1" ht="16.5" customHeight="1">
      <c r="A188" s="36"/>
      <c r="B188" s="37"/>
      <c r="C188" s="217" t="s">
        <v>248</v>
      </c>
      <c r="D188" s="217" t="s">
        <v>135</v>
      </c>
      <c r="E188" s="218" t="s">
        <v>249</v>
      </c>
      <c r="F188" s="219" t="s">
        <v>250</v>
      </c>
      <c r="G188" s="220" t="s">
        <v>157</v>
      </c>
      <c r="H188" s="221">
        <v>153</v>
      </c>
      <c r="I188" s="222"/>
      <c r="J188" s="223">
        <f>ROUND(I188*H188,2)</f>
        <v>0</v>
      </c>
      <c r="K188" s="219" t="s">
        <v>139</v>
      </c>
      <c r="L188" s="42"/>
      <c r="M188" s="224" t="s">
        <v>1</v>
      </c>
      <c r="N188" s="225" t="s">
        <v>43</v>
      </c>
      <c r="O188" s="89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8" t="s">
        <v>140</v>
      </c>
      <c r="AT188" s="228" t="s">
        <v>135</v>
      </c>
      <c r="AU188" s="228" t="s">
        <v>85</v>
      </c>
      <c r="AY188" s="15" t="s">
        <v>132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5" t="s">
        <v>85</v>
      </c>
      <c r="BK188" s="229">
        <f>ROUND(I188*H188,2)</f>
        <v>0</v>
      </c>
      <c r="BL188" s="15" t="s">
        <v>140</v>
      </c>
      <c r="BM188" s="228" t="s">
        <v>251</v>
      </c>
    </row>
    <row r="189" s="2" customFormat="1">
      <c r="A189" s="36"/>
      <c r="B189" s="37"/>
      <c r="C189" s="38"/>
      <c r="D189" s="230" t="s">
        <v>142</v>
      </c>
      <c r="E189" s="38"/>
      <c r="F189" s="231" t="s">
        <v>252</v>
      </c>
      <c r="G189" s="38"/>
      <c r="H189" s="38"/>
      <c r="I189" s="232"/>
      <c r="J189" s="38"/>
      <c r="K189" s="38"/>
      <c r="L189" s="42"/>
      <c r="M189" s="233"/>
      <c r="N189" s="234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142</v>
      </c>
      <c r="AU189" s="15" t="s">
        <v>85</v>
      </c>
    </row>
    <row r="190" s="12" customFormat="1">
      <c r="A190" s="12"/>
      <c r="B190" s="236"/>
      <c r="C190" s="237"/>
      <c r="D190" s="230" t="s">
        <v>146</v>
      </c>
      <c r="E190" s="238" t="s">
        <v>1</v>
      </c>
      <c r="F190" s="239" t="s">
        <v>253</v>
      </c>
      <c r="G190" s="237"/>
      <c r="H190" s="240">
        <v>153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6" t="s">
        <v>146</v>
      </c>
      <c r="AU190" s="246" t="s">
        <v>85</v>
      </c>
      <c r="AV190" s="12" t="s">
        <v>87</v>
      </c>
      <c r="AW190" s="12" t="s">
        <v>34</v>
      </c>
      <c r="AX190" s="12" t="s">
        <v>85</v>
      </c>
      <c r="AY190" s="246" t="s">
        <v>132</v>
      </c>
    </row>
    <row r="191" s="2" customFormat="1" ht="16.5" customHeight="1">
      <c r="A191" s="36"/>
      <c r="B191" s="37"/>
      <c r="C191" s="217" t="s">
        <v>254</v>
      </c>
      <c r="D191" s="217" t="s">
        <v>135</v>
      </c>
      <c r="E191" s="218" t="s">
        <v>255</v>
      </c>
      <c r="F191" s="219" t="s">
        <v>256</v>
      </c>
      <c r="G191" s="220" t="s">
        <v>157</v>
      </c>
      <c r="H191" s="221">
        <v>220</v>
      </c>
      <c r="I191" s="222"/>
      <c r="J191" s="223">
        <f>ROUND(I191*H191,2)</f>
        <v>0</v>
      </c>
      <c r="K191" s="219" t="s">
        <v>139</v>
      </c>
      <c r="L191" s="42"/>
      <c r="M191" s="224" t="s">
        <v>1</v>
      </c>
      <c r="N191" s="225" t="s">
        <v>43</v>
      </c>
      <c r="O191" s="89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8" t="s">
        <v>140</v>
      </c>
      <c r="AT191" s="228" t="s">
        <v>135</v>
      </c>
      <c r="AU191" s="228" t="s">
        <v>85</v>
      </c>
      <c r="AY191" s="15" t="s">
        <v>132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5" t="s">
        <v>85</v>
      </c>
      <c r="BK191" s="229">
        <f>ROUND(I191*H191,2)</f>
        <v>0</v>
      </c>
      <c r="BL191" s="15" t="s">
        <v>140</v>
      </c>
      <c r="BM191" s="228" t="s">
        <v>257</v>
      </c>
    </row>
    <row r="192" s="2" customFormat="1">
      <c r="A192" s="36"/>
      <c r="B192" s="37"/>
      <c r="C192" s="38"/>
      <c r="D192" s="230" t="s">
        <v>142</v>
      </c>
      <c r="E192" s="38"/>
      <c r="F192" s="231" t="s">
        <v>256</v>
      </c>
      <c r="G192" s="38"/>
      <c r="H192" s="38"/>
      <c r="I192" s="232"/>
      <c r="J192" s="38"/>
      <c r="K192" s="38"/>
      <c r="L192" s="42"/>
      <c r="M192" s="233"/>
      <c r="N192" s="234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142</v>
      </c>
      <c r="AU192" s="15" t="s">
        <v>85</v>
      </c>
    </row>
    <row r="193" s="2" customFormat="1">
      <c r="A193" s="36"/>
      <c r="B193" s="37"/>
      <c r="C193" s="38"/>
      <c r="D193" s="230" t="s">
        <v>205</v>
      </c>
      <c r="E193" s="38"/>
      <c r="F193" s="235" t="s">
        <v>258</v>
      </c>
      <c r="G193" s="38"/>
      <c r="H193" s="38"/>
      <c r="I193" s="232"/>
      <c r="J193" s="38"/>
      <c r="K193" s="38"/>
      <c r="L193" s="42"/>
      <c r="M193" s="233"/>
      <c r="N193" s="234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205</v>
      </c>
      <c r="AU193" s="15" t="s">
        <v>85</v>
      </c>
    </row>
    <row r="194" s="2" customFormat="1">
      <c r="A194" s="36"/>
      <c r="B194" s="37"/>
      <c r="C194" s="38"/>
      <c r="D194" s="230" t="s">
        <v>144</v>
      </c>
      <c r="E194" s="38"/>
      <c r="F194" s="235" t="s">
        <v>259</v>
      </c>
      <c r="G194" s="38"/>
      <c r="H194" s="38"/>
      <c r="I194" s="232"/>
      <c r="J194" s="38"/>
      <c r="K194" s="38"/>
      <c r="L194" s="42"/>
      <c r="M194" s="233"/>
      <c r="N194" s="234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144</v>
      </c>
      <c r="AU194" s="15" t="s">
        <v>85</v>
      </c>
    </row>
    <row r="195" s="12" customFormat="1">
      <c r="A195" s="12"/>
      <c r="B195" s="236"/>
      <c r="C195" s="237"/>
      <c r="D195" s="230" t="s">
        <v>146</v>
      </c>
      <c r="E195" s="238" t="s">
        <v>1</v>
      </c>
      <c r="F195" s="239" t="s">
        <v>260</v>
      </c>
      <c r="G195" s="237"/>
      <c r="H195" s="240">
        <v>220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6" t="s">
        <v>146</v>
      </c>
      <c r="AU195" s="246" t="s">
        <v>85</v>
      </c>
      <c r="AV195" s="12" t="s">
        <v>87</v>
      </c>
      <c r="AW195" s="12" t="s">
        <v>34</v>
      </c>
      <c r="AX195" s="12" t="s">
        <v>85</v>
      </c>
      <c r="AY195" s="246" t="s">
        <v>132</v>
      </c>
    </row>
    <row r="196" s="2" customFormat="1" ht="16.5" customHeight="1">
      <c r="A196" s="36"/>
      <c r="B196" s="37"/>
      <c r="C196" s="217" t="s">
        <v>7</v>
      </c>
      <c r="D196" s="217" t="s">
        <v>135</v>
      </c>
      <c r="E196" s="218" t="s">
        <v>261</v>
      </c>
      <c r="F196" s="219" t="s">
        <v>262</v>
      </c>
      <c r="G196" s="220" t="s">
        <v>263</v>
      </c>
      <c r="H196" s="221">
        <v>70</v>
      </c>
      <c r="I196" s="222"/>
      <c r="J196" s="223">
        <f>ROUND(I196*H196,2)</f>
        <v>0</v>
      </c>
      <c r="K196" s="219" t="s">
        <v>139</v>
      </c>
      <c r="L196" s="42"/>
      <c r="M196" s="224" t="s">
        <v>1</v>
      </c>
      <c r="N196" s="225" t="s">
        <v>43</v>
      </c>
      <c r="O196" s="89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8" t="s">
        <v>140</v>
      </c>
      <c r="AT196" s="228" t="s">
        <v>135</v>
      </c>
      <c r="AU196" s="228" t="s">
        <v>85</v>
      </c>
      <c r="AY196" s="15" t="s">
        <v>132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5" t="s">
        <v>85</v>
      </c>
      <c r="BK196" s="229">
        <f>ROUND(I196*H196,2)</f>
        <v>0</v>
      </c>
      <c r="BL196" s="15" t="s">
        <v>140</v>
      </c>
      <c r="BM196" s="228" t="s">
        <v>264</v>
      </c>
    </row>
    <row r="197" s="2" customFormat="1">
      <c r="A197" s="36"/>
      <c r="B197" s="37"/>
      <c r="C197" s="38"/>
      <c r="D197" s="230" t="s">
        <v>142</v>
      </c>
      <c r="E197" s="38"/>
      <c r="F197" s="231" t="s">
        <v>262</v>
      </c>
      <c r="G197" s="38"/>
      <c r="H197" s="38"/>
      <c r="I197" s="232"/>
      <c r="J197" s="38"/>
      <c r="K197" s="38"/>
      <c r="L197" s="42"/>
      <c r="M197" s="233"/>
      <c r="N197" s="234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142</v>
      </c>
      <c r="AU197" s="15" t="s">
        <v>85</v>
      </c>
    </row>
    <row r="198" s="2" customFormat="1">
      <c r="A198" s="36"/>
      <c r="B198" s="37"/>
      <c r="C198" s="38"/>
      <c r="D198" s="230" t="s">
        <v>205</v>
      </c>
      <c r="E198" s="38"/>
      <c r="F198" s="235" t="s">
        <v>265</v>
      </c>
      <c r="G198" s="38"/>
      <c r="H198" s="38"/>
      <c r="I198" s="232"/>
      <c r="J198" s="38"/>
      <c r="K198" s="38"/>
      <c r="L198" s="42"/>
      <c r="M198" s="233"/>
      <c r="N198" s="234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205</v>
      </c>
      <c r="AU198" s="15" t="s">
        <v>85</v>
      </c>
    </row>
    <row r="199" s="2" customFormat="1" ht="24.15" customHeight="1">
      <c r="A199" s="36"/>
      <c r="B199" s="37"/>
      <c r="C199" s="217" t="s">
        <v>266</v>
      </c>
      <c r="D199" s="217" t="s">
        <v>135</v>
      </c>
      <c r="E199" s="218" t="s">
        <v>267</v>
      </c>
      <c r="F199" s="219" t="s">
        <v>268</v>
      </c>
      <c r="G199" s="220" t="s">
        <v>263</v>
      </c>
      <c r="H199" s="221">
        <v>80</v>
      </c>
      <c r="I199" s="222"/>
      <c r="J199" s="223">
        <f>ROUND(I199*H199,2)</f>
        <v>0</v>
      </c>
      <c r="K199" s="219" t="s">
        <v>139</v>
      </c>
      <c r="L199" s="42"/>
      <c r="M199" s="224" t="s">
        <v>1</v>
      </c>
      <c r="N199" s="225" t="s">
        <v>43</v>
      </c>
      <c r="O199" s="89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8" t="s">
        <v>140</v>
      </c>
      <c r="AT199" s="228" t="s">
        <v>135</v>
      </c>
      <c r="AU199" s="228" t="s">
        <v>85</v>
      </c>
      <c r="AY199" s="15" t="s">
        <v>132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5" t="s">
        <v>85</v>
      </c>
      <c r="BK199" s="229">
        <f>ROUND(I199*H199,2)</f>
        <v>0</v>
      </c>
      <c r="BL199" s="15" t="s">
        <v>140</v>
      </c>
      <c r="BM199" s="228" t="s">
        <v>269</v>
      </c>
    </row>
    <row r="200" s="2" customFormat="1">
      <c r="A200" s="36"/>
      <c r="B200" s="37"/>
      <c r="C200" s="38"/>
      <c r="D200" s="230" t="s">
        <v>142</v>
      </c>
      <c r="E200" s="38"/>
      <c r="F200" s="231" t="s">
        <v>270</v>
      </c>
      <c r="G200" s="38"/>
      <c r="H200" s="38"/>
      <c r="I200" s="232"/>
      <c r="J200" s="38"/>
      <c r="K200" s="38"/>
      <c r="L200" s="42"/>
      <c r="M200" s="233"/>
      <c r="N200" s="234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142</v>
      </c>
      <c r="AU200" s="15" t="s">
        <v>85</v>
      </c>
    </row>
    <row r="201" s="2" customFormat="1">
      <c r="A201" s="36"/>
      <c r="B201" s="37"/>
      <c r="C201" s="38"/>
      <c r="D201" s="230" t="s">
        <v>144</v>
      </c>
      <c r="E201" s="38"/>
      <c r="F201" s="235" t="s">
        <v>271</v>
      </c>
      <c r="G201" s="38"/>
      <c r="H201" s="38"/>
      <c r="I201" s="232"/>
      <c r="J201" s="38"/>
      <c r="K201" s="38"/>
      <c r="L201" s="42"/>
      <c r="M201" s="233"/>
      <c r="N201" s="234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144</v>
      </c>
      <c r="AU201" s="15" t="s">
        <v>85</v>
      </c>
    </row>
    <row r="202" s="2" customFormat="1" ht="24.15" customHeight="1">
      <c r="A202" s="36"/>
      <c r="B202" s="37"/>
      <c r="C202" s="217" t="s">
        <v>272</v>
      </c>
      <c r="D202" s="217" t="s">
        <v>135</v>
      </c>
      <c r="E202" s="218" t="s">
        <v>273</v>
      </c>
      <c r="F202" s="219" t="s">
        <v>274</v>
      </c>
      <c r="G202" s="220" t="s">
        <v>166</v>
      </c>
      <c r="H202" s="221">
        <v>64.5</v>
      </c>
      <c r="I202" s="222"/>
      <c r="J202" s="223">
        <f>ROUND(I202*H202,2)</f>
        <v>0</v>
      </c>
      <c r="K202" s="219" t="s">
        <v>139</v>
      </c>
      <c r="L202" s="42"/>
      <c r="M202" s="224" t="s">
        <v>1</v>
      </c>
      <c r="N202" s="225" t="s">
        <v>43</v>
      </c>
      <c r="O202" s="89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8" t="s">
        <v>140</v>
      </c>
      <c r="AT202" s="228" t="s">
        <v>135</v>
      </c>
      <c r="AU202" s="228" t="s">
        <v>85</v>
      </c>
      <c r="AY202" s="15" t="s">
        <v>132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5" t="s">
        <v>85</v>
      </c>
      <c r="BK202" s="229">
        <f>ROUND(I202*H202,2)</f>
        <v>0</v>
      </c>
      <c r="BL202" s="15" t="s">
        <v>140</v>
      </c>
      <c r="BM202" s="228" t="s">
        <v>275</v>
      </c>
    </row>
    <row r="203" s="2" customFormat="1">
      <c r="A203" s="36"/>
      <c r="B203" s="37"/>
      <c r="C203" s="38"/>
      <c r="D203" s="230" t="s">
        <v>142</v>
      </c>
      <c r="E203" s="38"/>
      <c r="F203" s="231" t="s">
        <v>274</v>
      </c>
      <c r="G203" s="38"/>
      <c r="H203" s="38"/>
      <c r="I203" s="232"/>
      <c r="J203" s="38"/>
      <c r="K203" s="38"/>
      <c r="L203" s="42"/>
      <c r="M203" s="233"/>
      <c r="N203" s="234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142</v>
      </c>
      <c r="AU203" s="15" t="s">
        <v>85</v>
      </c>
    </row>
    <row r="204" s="12" customFormat="1">
      <c r="A204" s="12"/>
      <c r="B204" s="236"/>
      <c r="C204" s="237"/>
      <c r="D204" s="230" t="s">
        <v>146</v>
      </c>
      <c r="E204" s="238" t="s">
        <v>1</v>
      </c>
      <c r="F204" s="239" t="s">
        <v>276</v>
      </c>
      <c r="G204" s="237"/>
      <c r="H204" s="240">
        <v>64.5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6" t="s">
        <v>146</v>
      </c>
      <c r="AU204" s="246" t="s">
        <v>85</v>
      </c>
      <c r="AV204" s="12" t="s">
        <v>87</v>
      </c>
      <c r="AW204" s="12" t="s">
        <v>34</v>
      </c>
      <c r="AX204" s="12" t="s">
        <v>78</v>
      </c>
      <c r="AY204" s="246" t="s">
        <v>132</v>
      </c>
    </row>
    <row r="205" s="13" customFormat="1">
      <c r="A205" s="13"/>
      <c r="B205" s="247"/>
      <c r="C205" s="248"/>
      <c r="D205" s="230" t="s">
        <v>146</v>
      </c>
      <c r="E205" s="249" t="s">
        <v>1</v>
      </c>
      <c r="F205" s="250" t="s">
        <v>177</v>
      </c>
      <c r="G205" s="248"/>
      <c r="H205" s="251">
        <v>64.5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146</v>
      </c>
      <c r="AU205" s="257" t="s">
        <v>85</v>
      </c>
      <c r="AV205" s="13" t="s">
        <v>140</v>
      </c>
      <c r="AW205" s="13" t="s">
        <v>34</v>
      </c>
      <c r="AX205" s="13" t="s">
        <v>85</v>
      </c>
      <c r="AY205" s="257" t="s">
        <v>132</v>
      </c>
    </row>
    <row r="206" s="2" customFormat="1" ht="21.75" customHeight="1">
      <c r="A206" s="36"/>
      <c r="B206" s="37"/>
      <c r="C206" s="217" t="s">
        <v>277</v>
      </c>
      <c r="D206" s="217" t="s">
        <v>135</v>
      </c>
      <c r="E206" s="218" t="s">
        <v>278</v>
      </c>
      <c r="F206" s="219" t="s">
        <v>279</v>
      </c>
      <c r="G206" s="220" t="s">
        <v>280</v>
      </c>
      <c r="H206" s="221">
        <v>1113.1010000000001</v>
      </c>
      <c r="I206" s="222"/>
      <c r="J206" s="223">
        <f>ROUND(I206*H206,2)</f>
        <v>0</v>
      </c>
      <c r="K206" s="219" t="s">
        <v>139</v>
      </c>
      <c r="L206" s="42"/>
      <c r="M206" s="224" t="s">
        <v>1</v>
      </c>
      <c r="N206" s="225" t="s">
        <v>43</v>
      </c>
      <c r="O206" s="89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8" t="s">
        <v>281</v>
      </c>
      <c r="AT206" s="228" t="s">
        <v>135</v>
      </c>
      <c r="AU206" s="228" t="s">
        <v>85</v>
      </c>
      <c r="AY206" s="15" t="s">
        <v>132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5" t="s">
        <v>85</v>
      </c>
      <c r="BK206" s="229">
        <f>ROUND(I206*H206,2)</f>
        <v>0</v>
      </c>
      <c r="BL206" s="15" t="s">
        <v>281</v>
      </c>
      <c r="BM206" s="228" t="s">
        <v>282</v>
      </c>
    </row>
    <row r="207" s="2" customFormat="1">
      <c r="A207" s="36"/>
      <c r="B207" s="37"/>
      <c r="C207" s="38"/>
      <c r="D207" s="230" t="s">
        <v>142</v>
      </c>
      <c r="E207" s="38"/>
      <c r="F207" s="231" t="s">
        <v>279</v>
      </c>
      <c r="G207" s="38"/>
      <c r="H207" s="38"/>
      <c r="I207" s="232"/>
      <c r="J207" s="38"/>
      <c r="K207" s="38"/>
      <c r="L207" s="42"/>
      <c r="M207" s="233"/>
      <c r="N207" s="234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142</v>
      </c>
      <c r="AU207" s="15" t="s">
        <v>85</v>
      </c>
    </row>
    <row r="208" s="2" customFormat="1">
      <c r="A208" s="36"/>
      <c r="B208" s="37"/>
      <c r="C208" s="38"/>
      <c r="D208" s="230" t="s">
        <v>144</v>
      </c>
      <c r="E208" s="38"/>
      <c r="F208" s="235" t="s">
        <v>283</v>
      </c>
      <c r="G208" s="38"/>
      <c r="H208" s="38"/>
      <c r="I208" s="232"/>
      <c r="J208" s="38"/>
      <c r="K208" s="38"/>
      <c r="L208" s="42"/>
      <c r="M208" s="233"/>
      <c r="N208" s="234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144</v>
      </c>
      <c r="AU208" s="15" t="s">
        <v>85</v>
      </c>
    </row>
    <row r="209" s="12" customFormat="1">
      <c r="A209" s="12"/>
      <c r="B209" s="236"/>
      <c r="C209" s="237"/>
      <c r="D209" s="230" t="s">
        <v>146</v>
      </c>
      <c r="E209" s="238" t="s">
        <v>1</v>
      </c>
      <c r="F209" s="239" t="s">
        <v>284</v>
      </c>
      <c r="G209" s="237"/>
      <c r="H209" s="240">
        <v>997.00099999999998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6" t="s">
        <v>146</v>
      </c>
      <c r="AU209" s="246" t="s">
        <v>85</v>
      </c>
      <c r="AV209" s="12" t="s">
        <v>87</v>
      </c>
      <c r="AW209" s="12" t="s">
        <v>34</v>
      </c>
      <c r="AX209" s="12" t="s">
        <v>78</v>
      </c>
      <c r="AY209" s="246" t="s">
        <v>132</v>
      </c>
    </row>
    <row r="210" s="12" customFormat="1">
      <c r="A210" s="12"/>
      <c r="B210" s="236"/>
      <c r="C210" s="237"/>
      <c r="D210" s="230" t="s">
        <v>146</v>
      </c>
      <c r="E210" s="238" t="s">
        <v>1</v>
      </c>
      <c r="F210" s="239" t="s">
        <v>285</v>
      </c>
      <c r="G210" s="237"/>
      <c r="H210" s="240">
        <v>116.09999999999999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6" t="s">
        <v>146</v>
      </c>
      <c r="AU210" s="246" t="s">
        <v>85</v>
      </c>
      <c r="AV210" s="12" t="s">
        <v>87</v>
      </c>
      <c r="AW210" s="12" t="s">
        <v>34</v>
      </c>
      <c r="AX210" s="12" t="s">
        <v>78</v>
      </c>
      <c r="AY210" s="246" t="s">
        <v>132</v>
      </c>
    </row>
    <row r="211" s="13" customFormat="1">
      <c r="A211" s="13"/>
      <c r="B211" s="247"/>
      <c r="C211" s="248"/>
      <c r="D211" s="230" t="s">
        <v>146</v>
      </c>
      <c r="E211" s="249" t="s">
        <v>1</v>
      </c>
      <c r="F211" s="250" t="s">
        <v>177</v>
      </c>
      <c r="G211" s="248"/>
      <c r="H211" s="251">
        <v>1113.1009999999999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146</v>
      </c>
      <c r="AU211" s="257" t="s">
        <v>85</v>
      </c>
      <c r="AV211" s="13" t="s">
        <v>140</v>
      </c>
      <c r="AW211" s="13" t="s">
        <v>34</v>
      </c>
      <c r="AX211" s="13" t="s">
        <v>85</v>
      </c>
      <c r="AY211" s="257" t="s">
        <v>132</v>
      </c>
    </row>
    <row r="212" s="2" customFormat="1" ht="16.5" customHeight="1">
      <c r="A212" s="36"/>
      <c r="B212" s="37"/>
      <c r="C212" s="217" t="s">
        <v>286</v>
      </c>
      <c r="D212" s="217" t="s">
        <v>135</v>
      </c>
      <c r="E212" s="218" t="s">
        <v>287</v>
      </c>
      <c r="F212" s="219" t="s">
        <v>288</v>
      </c>
      <c r="G212" s="220" t="s">
        <v>280</v>
      </c>
      <c r="H212" s="221">
        <v>0.40300000000000002</v>
      </c>
      <c r="I212" s="222"/>
      <c r="J212" s="223">
        <f>ROUND(I212*H212,2)</f>
        <v>0</v>
      </c>
      <c r="K212" s="219" t="s">
        <v>139</v>
      </c>
      <c r="L212" s="42"/>
      <c r="M212" s="224" t="s">
        <v>1</v>
      </c>
      <c r="N212" s="225" t="s">
        <v>43</v>
      </c>
      <c r="O212" s="89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8" t="s">
        <v>281</v>
      </c>
      <c r="AT212" s="228" t="s">
        <v>135</v>
      </c>
      <c r="AU212" s="228" t="s">
        <v>85</v>
      </c>
      <c r="AY212" s="15" t="s">
        <v>132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5" t="s">
        <v>85</v>
      </c>
      <c r="BK212" s="229">
        <f>ROUND(I212*H212,2)</f>
        <v>0</v>
      </c>
      <c r="BL212" s="15" t="s">
        <v>281</v>
      </c>
      <c r="BM212" s="228" t="s">
        <v>289</v>
      </c>
    </row>
    <row r="213" s="2" customFormat="1">
      <c r="A213" s="36"/>
      <c r="B213" s="37"/>
      <c r="C213" s="38"/>
      <c r="D213" s="230" t="s">
        <v>142</v>
      </c>
      <c r="E213" s="38"/>
      <c r="F213" s="231" t="s">
        <v>288</v>
      </c>
      <c r="G213" s="38"/>
      <c r="H213" s="38"/>
      <c r="I213" s="232"/>
      <c r="J213" s="38"/>
      <c r="K213" s="38"/>
      <c r="L213" s="42"/>
      <c r="M213" s="233"/>
      <c r="N213" s="234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142</v>
      </c>
      <c r="AU213" s="15" t="s">
        <v>85</v>
      </c>
    </row>
    <row r="214" s="2" customFormat="1" ht="16.5" customHeight="1">
      <c r="A214" s="36"/>
      <c r="B214" s="37"/>
      <c r="C214" s="217" t="s">
        <v>290</v>
      </c>
      <c r="D214" s="217" t="s">
        <v>135</v>
      </c>
      <c r="E214" s="218" t="s">
        <v>291</v>
      </c>
      <c r="F214" s="219" t="s">
        <v>292</v>
      </c>
      <c r="G214" s="220" t="s">
        <v>280</v>
      </c>
      <c r="H214" s="221">
        <v>1661.6679999999999</v>
      </c>
      <c r="I214" s="222"/>
      <c r="J214" s="223">
        <f>ROUND(I214*H214,2)</f>
        <v>0</v>
      </c>
      <c r="K214" s="219" t="s">
        <v>139</v>
      </c>
      <c r="L214" s="42"/>
      <c r="M214" s="224" t="s">
        <v>1</v>
      </c>
      <c r="N214" s="225" t="s">
        <v>43</v>
      </c>
      <c r="O214" s="89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8" t="s">
        <v>281</v>
      </c>
      <c r="AT214" s="228" t="s">
        <v>135</v>
      </c>
      <c r="AU214" s="228" t="s">
        <v>85</v>
      </c>
      <c r="AY214" s="15" t="s">
        <v>132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5" t="s">
        <v>85</v>
      </c>
      <c r="BK214" s="229">
        <f>ROUND(I214*H214,2)</f>
        <v>0</v>
      </c>
      <c r="BL214" s="15" t="s">
        <v>281</v>
      </c>
      <c r="BM214" s="228" t="s">
        <v>293</v>
      </c>
    </row>
    <row r="215" s="2" customFormat="1">
      <c r="A215" s="36"/>
      <c r="B215" s="37"/>
      <c r="C215" s="38"/>
      <c r="D215" s="230" t="s">
        <v>142</v>
      </c>
      <c r="E215" s="38"/>
      <c r="F215" s="231" t="s">
        <v>292</v>
      </c>
      <c r="G215" s="38"/>
      <c r="H215" s="38"/>
      <c r="I215" s="232"/>
      <c r="J215" s="38"/>
      <c r="K215" s="38"/>
      <c r="L215" s="42"/>
      <c r="M215" s="233"/>
      <c r="N215" s="234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142</v>
      </c>
      <c r="AU215" s="15" t="s">
        <v>85</v>
      </c>
    </row>
    <row r="216" s="2" customFormat="1">
      <c r="A216" s="36"/>
      <c r="B216" s="37"/>
      <c r="C216" s="38"/>
      <c r="D216" s="230" t="s">
        <v>144</v>
      </c>
      <c r="E216" s="38"/>
      <c r="F216" s="235" t="s">
        <v>294</v>
      </c>
      <c r="G216" s="38"/>
      <c r="H216" s="38"/>
      <c r="I216" s="232"/>
      <c r="J216" s="38"/>
      <c r="K216" s="38"/>
      <c r="L216" s="42"/>
      <c r="M216" s="233"/>
      <c r="N216" s="234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144</v>
      </c>
      <c r="AU216" s="15" t="s">
        <v>85</v>
      </c>
    </row>
    <row r="217" s="12" customFormat="1">
      <c r="A217" s="12"/>
      <c r="B217" s="236"/>
      <c r="C217" s="237"/>
      <c r="D217" s="230" t="s">
        <v>146</v>
      </c>
      <c r="E217" s="238" t="s">
        <v>1</v>
      </c>
      <c r="F217" s="239" t="s">
        <v>295</v>
      </c>
      <c r="G217" s="237"/>
      <c r="H217" s="240">
        <v>1661.6679999999999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6" t="s">
        <v>146</v>
      </c>
      <c r="AU217" s="246" t="s">
        <v>85</v>
      </c>
      <c r="AV217" s="12" t="s">
        <v>87</v>
      </c>
      <c r="AW217" s="12" t="s">
        <v>34</v>
      </c>
      <c r="AX217" s="12" t="s">
        <v>85</v>
      </c>
      <c r="AY217" s="246" t="s">
        <v>132</v>
      </c>
    </row>
    <row r="218" s="2" customFormat="1" ht="24.15" customHeight="1">
      <c r="A218" s="36"/>
      <c r="B218" s="37"/>
      <c r="C218" s="217" t="s">
        <v>296</v>
      </c>
      <c r="D218" s="217" t="s">
        <v>135</v>
      </c>
      <c r="E218" s="218" t="s">
        <v>297</v>
      </c>
      <c r="F218" s="219" t="s">
        <v>298</v>
      </c>
      <c r="G218" s="220" t="s">
        <v>161</v>
      </c>
      <c r="H218" s="221">
        <v>3223.5</v>
      </c>
      <c r="I218" s="222"/>
      <c r="J218" s="223">
        <f>ROUND(I218*H218,2)</f>
        <v>0</v>
      </c>
      <c r="K218" s="219" t="s">
        <v>139</v>
      </c>
      <c r="L218" s="42"/>
      <c r="M218" s="224" t="s">
        <v>1</v>
      </c>
      <c r="N218" s="225" t="s">
        <v>43</v>
      </c>
      <c r="O218" s="89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8" t="s">
        <v>140</v>
      </c>
      <c r="AT218" s="228" t="s">
        <v>135</v>
      </c>
      <c r="AU218" s="228" t="s">
        <v>85</v>
      </c>
      <c r="AY218" s="15" t="s">
        <v>132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5" t="s">
        <v>85</v>
      </c>
      <c r="BK218" s="229">
        <f>ROUND(I218*H218,2)</f>
        <v>0</v>
      </c>
      <c r="BL218" s="15" t="s">
        <v>140</v>
      </c>
      <c r="BM218" s="228" t="s">
        <v>299</v>
      </c>
    </row>
    <row r="219" s="2" customFormat="1">
      <c r="A219" s="36"/>
      <c r="B219" s="37"/>
      <c r="C219" s="38"/>
      <c r="D219" s="230" t="s">
        <v>142</v>
      </c>
      <c r="E219" s="38"/>
      <c r="F219" s="231" t="s">
        <v>298</v>
      </c>
      <c r="G219" s="38"/>
      <c r="H219" s="38"/>
      <c r="I219" s="232"/>
      <c r="J219" s="38"/>
      <c r="K219" s="38"/>
      <c r="L219" s="42"/>
      <c r="M219" s="233"/>
      <c r="N219" s="234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142</v>
      </c>
      <c r="AU219" s="15" t="s">
        <v>85</v>
      </c>
    </row>
    <row r="220" s="2" customFormat="1">
      <c r="A220" s="36"/>
      <c r="B220" s="37"/>
      <c r="C220" s="38"/>
      <c r="D220" s="230" t="s">
        <v>205</v>
      </c>
      <c r="E220" s="38"/>
      <c r="F220" s="235" t="s">
        <v>300</v>
      </c>
      <c r="G220" s="38"/>
      <c r="H220" s="38"/>
      <c r="I220" s="232"/>
      <c r="J220" s="38"/>
      <c r="K220" s="38"/>
      <c r="L220" s="42"/>
      <c r="M220" s="233"/>
      <c r="N220" s="234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205</v>
      </c>
      <c r="AU220" s="15" t="s">
        <v>85</v>
      </c>
    </row>
    <row r="221" s="12" customFormat="1">
      <c r="A221" s="12"/>
      <c r="B221" s="236"/>
      <c r="C221" s="237"/>
      <c r="D221" s="230" t="s">
        <v>146</v>
      </c>
      <c r="E221" s="238" t="s">
        <v>1</v>
      </c>
      <c r="F221" s="239" t="s">
        <v>301</v>
      </c>
      <c r="G221" s="237"/>
      <c r="H221" s="240">
        <v>3223.5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6" t="s">
        <v>146</v>
      </c>
      <c r="AU221" s="246" t="s">
        <v>85</v>
      </c>
      <c r="AV221" s="12" t="s">
        <v>87</v>
      </c>
      <c r="AW221" s="12" t="s">
        <v>34</v>
      </c>
      <c r="AX221" s="12" t="s">
        <v>85</v>
      </c>
      <c r="AY221" s="246" t="s">
        <v>132</v>
      </c>
    </row>
    <row r="222" s="2" customFormat="1" ht="16.5" customHeight="1">
      <c r="A222" s="36"/>
      <c r="B222" s="37"/>
      <c r="C222" s="217" t="s">
        <v>302</v>
      </c>
      <c r="D222" s="217" t="s">
        <v>135</v>
      </c>
      <c r="E222" s="218" t="s">
        <v>303</v>
      </c>
      <c r="F222" s="219" t="s">
        <v>304</v>
      </c>
      <c r="G222" s="220" t="s">
        <v>263</v>
      </c>
      <c r="H222" s="221">
        <v>722</v>
      </c>
      <c r="I222" s="222"/>
      <c r="J222" s="223">
        <f>ROUND(I222*H222,2)</f>
        <v>0</v>
      </c>
      <c r="K222" s="219" t="s">
        <v>139</v>
      </c>
      <c r="L222" s="42"/>
      <c r="M222" s="224" t="s">
        <v>1</v>
      </c>
      <c r="N222" s="225" t="s">
        <v>43</v>
      </c>
      <c r="O222" s="89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8" t="s">
        <v>140</v>
      </c>
      <c r="AT222" s="228" t="s">
        <v>135</v>
      </c>
      <c r="AU222" s="228" t="s">
        <v>85</v>
      </c>
      <c r="AY222" s="15" t="s">
        <v>132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5" t="s">
        <v>85</v>
      </c>
      <c r="BK222" s="229">
        <f>ROUND(I222*H222,2)</f>
        <v>0</v>
      </c>
      <c r="BL222" s="15" t="s">
        <v>140</v>
      </c>
      <c r="BM222" s="228" t="s">
        <v>305</v>
      </c>
    </row>
    <row r="223" s="2" customFormat="1">
      <c r="A223" s="36"/>
      <c r="B223" s="37"/>
      <c r="C223" s="38"/>
      <c r="D223" s="230" t="s">
        <v>142</v>
      </c>
      <c r="E223" s="38"/>
      <c r="F223" s="231" t="s">
        <v>306</v>
      </c>
      <c r="G223" s="38"/>
      <c r="H223" s="38"/>
      <c r="I223" s="232"/>
      <c r="J223" s="38"/>
      <c r="K223" s="38"/>
      <c r="L223" s="42"/>
      <c r="M223" s="233"/>
      <c r="N223" s="234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142</v>
      </c>
      <c r="AU223" s="15" t="s">
        <v>85</v>
      </c>
    </row>
    <row r="224" s="2" customFormat="1" ht="16.5" customHeight="1">
      <c r="A224" s="36"/>
      <c r="B224" s="37"/>
      <c r="C224" s="217" t="s">
        <v>307</v>
      </c>
      <c r="D224" s="217" t="s">
        <v>135</v>
      </c>
      <c r="E224" s="218" t="s">
        <v>308</v>
      </c>
      <c r="F224" s="219" t="s">
        <v>309</v>
      </c>
      <c r="G224" s="220" t="s">
        <v>263</v>
      </c>
      <c r="H224" s="221">
        <v>66</v>
      </c>
      <c r="I224" s="222"/>
      <c r="J224" s="223">
        <f>ROUND(I224*H224,2)</f>
        <v>0</v>
      </c>
      <c r="K224" s="219" t="s">
        <v>139</v>
      </c>
      <c r="L224" s="42"/>
      <c r="M224" s="224" t="s">
        <v>1</v>
      </c>
      <c r="N224" s="225" t="s">
        <v>43</v>
      </c>
      <c r="O224" s="89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8" t="s">
        <v>140</v>
      </c>
      <c r="AT224" s="228" t="s">
        <v>135</v>
      </c>
      <c r="AU224" s="228" t="s">
        <v>85</v>
      </c>
      <c r="AY224" s="15" t="s">
        <v>132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5" t="s">
        <v>85</v>
      </c>
      <c r="BK224" s="229">
        <f>ROUND(I224*H224,2)</f>
        <v>0</v>
      </c>
      <c r="BL224" s="15" t="s">
        <v>140</v>
      </c>
      <c r="BM224" s="228" t="s">
        <v>310</v>
      </c>
    </row>
    <row r="225" s="2" customFormat="1">
      <c r="A225" s="36"/>
      <c r="B225" s="37"/>
      <c r="C225" s="38"/>
      <c r="D225" s="230" t="s">
        <v>142</v>
      </c>
      <c r="E225" s="38"/>
      <c r="F225" s="231" t="s">
        <v>311</v>
      </c>
      <c r="G225" s="38"/>
      <c r="H225" s="38"/>
      <c r="I225" s="232"/>
      <c r="J225" s="38"/>
      <c r="K225" s="38"/>
      <c r="L225" s="42"/>
      <c r="M225" s="233"/>
      <c r="N225" s="234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142</v>
      </c>
      <c r="AU225" s="15" t="s">
        <v>85</v>
      </c>
    </row>
    <row r="226" s="2" customFormat="1" ht="21.75" customHeight="1">
      <c r="A226" s="36"/>
      <c r="B226" s="37"/>
      <c r="C226" s="217" t="s">
        <v>312</v>
      </c>
      <c r="D226" s="217" t="s">
        <v>135</v>
      </c>
      <c r="E226" s="218" t="s">
        <v>313</v>
      </c>
      <c r="F226" s="219" t="s">
        <v>314</v>
      </c>
      <c r="G226" s="220" t="s">
        <v>157</v>
      </c>
      <c r="H226" s="221">
        <v>18</v>
      </c>
      <c r="I226" s="222"/>
      <c r="J226" s="223">
        <f>ROUND(I226*H226,2)</f>
        <v>0</v>
      </c>
      <c r="K226" s="219" t="s">
        <v>139</v>
      </c>
      <c r="L226" s="42"/>
      <c r="M226" s="224" t="s">
        <v>1</v>
      </c>
      <c r="N226" s="225" t="s">
        <v>43</v>
      </c>
      <c r="O226" s="89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8" t="s">
        <v>140</v>
      </c>
      <c r="AT226" s="228" t="s">
        <v>135</v>
      </c>
      <c r="AU226" s="228" t="s">
        <v>85</v>
      </c>
      <c r="AY226" s="15" t="s">
        <v>132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5" t="s">
        <v>85</v>
      </c>
      <c r="BK226" s="229">
        <f>ROUND(I226*H226,2)</f>
        <v>0</v>
      </c>
      <c r="BL226" s="15" t="s">
        <v>140</v>
      </c>
      <c r="BM226" s="228" t="s">
        <v>315</v>
      </c>
    </row>
    <row r="227" s="2" customFormat="1">
      <c r="A227" s="36"/>
      <c r="B227" s="37"/>
      <c r="C227" s="38"/>
      <c r="D227" s="230" t="s">
        <v>142</v>
      </c>
      <c r="E227" s="38"/>
      <c r="F227" s="231" t="s">
        <v>316</v>
      </c>
      <c r="G227" s="38"/>
      <c r="H227" s="38"/>
      <c r="I227" s="232"/>
      <c r="J227" s="38"/>
      <c r="K227" s="38"/>
      <c r="L227" s="42"/>
      <c r="M227" s="233"/>
      <c r="N227" s="234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142</v>
      </c>
      <c r="AU227" s="15" t="s">
        <v>85</v>
      </c>
    </row>
    <row r="228" s="2" customFormat="1">
      <c r="A228" s="36"/>
      <c r="B228" s="37"/>
      <c r="C228" s="38"/>
      <c r="D228" s="230" t="s">
        <v>144</v>
      </c>
      <c r="E228" s="38"/>
      <c r="F228" s="235" t="s">
        <v>317</v>
      </c>
      <c r="G228" s="38"/>
      <c r="H228" s="38"/>
      <c r="I228" s="232"/>
      <c r="J228" s="38"/>
      <c r="K228" s="38"/>
      <c r="L228" s="42"/>
      <c r="M228" s="233"/>
      <c r="N228" s="234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144</v>
      </c>
      <c r="AU228" s="15" t="s">
        <v>85</v>
      </c>
    </row>
    <row r="229" s="12" customFormat="1">
      <c r="A229" s="12"/>
      <c r="B229" s="236"/>
      <c r="C229" s="237"/>
      <c r="D229" s="230" t="s">
        <v>146</v>
      </c>
      <c r="E229" s="238" t="s">
        <v>1</v>
      </c>
      <c r="F229" s="239" t="s">
        <v>318</v>
      </c>
      <c r="G229" s="237"/>
      <c r="H229" s="240">
        <v>18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6" t="s">
        <v>146</v>
      </c>
      <c r="AU229" s="246" t="s">
        <v>85</v>
      </c>
      <c r="AV229" s="12" t="s">
        <v>87</v>
      </c>
      <c r="AW229" s="12" t="s">
        <v>34</v>
      </c>
      <c r="AX229" s="12" t="s">
        <v>85</v>
      </c>
      <c r="AY229" s="246" t="s">
        <v>132</v>
      </c>
    </row>
    <row r="230" s="2" customFormat="1" ht="16.5" customHeight="1">
      <c r="A230" s="36"/>
      <c r="B230" s="37"/>
      <c r="C230" s="217" t="s">
        <v>319</v>
      </c>
      <c r="D230" s="217" t="s">
        <v>135</v>
      </c>
      <c r="E230" s="218" t="s">
        <v>320</v>
      </c>
      <c r="F230" s="219" t="s">
        <v>321</v>
      </c>
      <c r="G230" s="220" t="s">
        <v>263</v>
      </c>
      <c r="H230" s="221">
        <v>10</v>
      </c>
      <c r="I230" s="222"/>
      <c r="J230" s="223">
        <f>ROUND(I230*H230,2)</f>
        <v>0</v>
      </c>
      <c r="K230" s="219" t="s">
        <v>139</v>
      </c>
      <c r="L230" s="42"/>
      <c r="M230" s="224" t="s">
        <v>1</v>
      </c>
      <c r="N230" s="225" t="s">
        <v>43</v>
      </c>
      <c r="O230" s="89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8" t="s">
        <v>140</v>
      </c>
      <c r="AT230" s="228" t="s">
        <v>135</v>
      </c>
      <c r="AU230" s="228" t="s">
        <v>85</v>
      </c>
      <c r="AY230" s="15" t="s">
        <v>132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5" t="s">
        <v>85</v>
      </c>
      <c r="BK230" s="229">
        <f>ROUND(I230*H230,2)</f>
        <v>0</v>
      </c>
      <c r="BL230" s="15" t="s">
        <v>140</v>
      </c>
      <c r="BM230" s="228" t="s">
        <v>322</v>
      </c>
    </row>
    <row r="231" s="2" customFormat="1">
      <c r="A231" s="36"/>
      <c r="B231" s="37"/>
      <c r="C231" s="38"/>
      <c r="D231" s="230" t="s">
        <v>142</v>
      </c>
      <c r="E231" s="38"/>
      <c r="F231" s="231" t="s">
        <v>323</v>
      </c>
      <c r="G231" s="38"/>
      <c r="H231" s="38"/>
      <c r="I231" s="232"/>
      <c r="J231" s="38"/>
      <c r="K231" s="38"/>
      <c r="L231" s="42"/>
      <c r="M231" s="233"/>
      <c r="N231" s="234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142</v>
      </c>
      <c r="AU231" s="15" t="s">
        <v>85</v>
      </c>
    </row>
    <row r="232" s="2" customFormat="1">
      <c r="A232" s="36"/>
      <c r="B232" s="37"/>
      <c r="C232" s="38"/>
      <c r="D232" s="230" t="s">
        <v>144</v>
      </c>
      <c r="E232" s="38"/>
      <c r="F232" s="235" t="s">
        <v>324</v>
      </c>
      <c r="G232" s="38"/>
      <c r="H232" s="38"/>
      <c r="I232" s="232"/>
      <c r="J232" s="38"/>
      <c r="K232" s="38"/>
      <c r="L232" s="42"/>
      <c r="M232" s="233"/>
      <c r="N232" s="234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144</v>
      </c>
      <c r="AU232" s="15" t="s">
        <v>85</v>
      </c>
    </row>
    <row r="233" s="2" customFormat="1" ht="24.15" customHeight="1">
      <c r="A233" s="36"/>
      <c r="B233" s="37"/>
      <c r="C233" s="258" t="s">
        <v>325</v>
      </c>
      <c r="D233" s="258" t="s">
        <v>326</v>
      </c>
      <c r="E233" s="259" t="s">
        <v>327</v>
      </c>
      <c r="F233" s="260" t="s">
        <v>328</v>
      </c>
      <c r="G233" s="261" t="s">
        <v>263</v>
      </c>
      <c r="H233" s="262">
        <v>10</v>
      </c>
      <c r="I233" s="263"/>
      <c r="J233" s="264">
        <f>ROUND(I233*H233,2)</f>
        <v>0</v>
      </c>
      <c r="K233" s="260" t="s">
        <v>139</v>
      </c>
      <c r="L233" s="265"/>
      <c r="M233" s="266" t="s">
        <v>1</v>
      </c>
      <c r="N233" s="267" t="s">
        <v>43</v>
      </c>
      <c r="O233" s="89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8" t="s">
        <v>281</v>
      </c>
      <c r="AT233" s="228" t="s">
        <v>326</v>
      </c>
      <c r="AU233" s="228" t="s">
        <v>85</v>
      </c>
      <c r="AY233" s="15" t="s">
        <v>132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5" t="s">
        <v>85</v>
      </c>
      <c r="BK233" s="229">
        <f>ROUND(I233*H233,2)</f>
        <v>0</v>
      </c>
      <c r="BL233" s="15" t="s">
        <v>281</v>
      </c>
      <c r="BM233" s="228" t="s">
        <v>329</v>
      </c>
    </row>
    <row r="234" s="2" customFormat="1">
      <c r="A234" s="36"/>
      <c r="B234" s="37"/>
      <c r="C234" s="38"/>
      <c r="D234" s="230" t="s">
        <v>142</v>
      </c>
      <c r="E234" s="38"/>
      <c r="F234" s="231" t="s">
        <v>328</v>
      </c>
      <c r="G234" s="38"/>
      <c r="H234" s="38"/>
      <c r="I234" s="232"/>
      <c r="J234" s="38"/>
      <c r="K234" s="38"/>
      <c r="L234" s="42"/>
      <c r="M234" s="233"/>
      <c r="N234" s="234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142</v>
      </c>
      <c r="AU234" s="15" t="s">
        <v>85</v>
      </c>
    </row>
    <row r="235" s="2" customFormat="1" ht="16.5" customHeight="1">
      <c r="A235" s="36"/>
      <c r="B235" s="37"/>
      <c r="C235" s="258" t="s">
        <v>330</v>
      </c>
      <c r="D235" s="258" t="s">
        <v>326</v>
      </c>
      <c r="E235" s="259" t="s">
        <v>331</v>
      </c>
      <c r="F235" s="260" t="s">
        <v>332</v>
      </c>
      <c r="G235" s="261" t="s">
        <v>263</v>
      </c>
      <c r="H235" s="262">
        <v>20</v>
      </c>
      <c r="I235" s="263"/>
      <c r="J235" s="264">
        <f>ROUND(I235*H235,2)</f>
        <v>0</v>
      </c>
      <c r="K235" s="260" t="s">
        <v>139</v>
      </c>
      <c r="L235" s="265"/>
      <c r="M235" s="266" t="s">
        <v>1</v>
      </c>
      <c r="N235" s="267" t="s">
        <v>43</v>
      </c>
      <c r="O235" s="89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8" t="s">
        <v>281</v>
      </c>
      <c r="AT235" s="228" t="s">
        <v>326</v>
      </c>
      <c r="AU235" s="228" t="s">
        <v>85</v>
      </c>
      <c r="AY235" s="15" t="s">
        <v>132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5" t="s">
        <v>85</v>
      </c>
      <c r="BK235" s="229">
        <f>ROUND(I235*H235,2)</f>
        <v>0</v>
      </c>
      <c r="BL235" s="15" t="s">
        <v>281</v>
      </c>
      <c r="BM235" s="228" t="s">
        <v>333</v>
      </c>
    </row>
    <row r="236" s="2" customFormat="1">
      <c r="A236" s="36"/>
      <c r="B236" s="37"/>
      <c r="C236" s="38"/>
      <c r="D236" s="230" t="s">
        <v>142</v>
      </c>
      <c r="E236" s="38"/>
      <c r="F236" s="231" t="s">
        <v>332</v>
      </c>
      <c r="G236" s="38"/>
      <c r="H236" s="38"/>
      <c r="I236" s="232"/>
      <c r="J236" s="38"/>
      <c r="K236" s="38"/>
      <c r="L236" s="42"/>
      <c r="M236" s="233"/>
      <c r="N236" s="234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142</v>
      </c>
      <c r="AU236" s="15" t="s">
        <v>85</v>
      </c>
    </row>
    <row r="237" s="2" customFormat="1" ht="16.5" customHeight="1">
      <c r="A237" s="36"/>
      <c r="B237" s="37"/>
      <c r="C237" s="258" t="s">
        <v>334</v>
      </c>
      <c r="D237" s="258" t="s">
        <v>326</v>
      </c>
      <c r="E237" s="259" t="s">
        <v>335</v>
      </c>
      <c r="F237" s="260" t="s">
        <v>336</v>
      </c>
      <c r="G237" s="261" t="s">
        <v>280</v>
      </c>
      <c r="H237" s="262">
        <v>35.750999999999998</v>
      </c>
      <c r="I237" s="263"/>
      <c r="J237" s="264">
        <f>ROUND(I237*H237,2)</f>
        <v>0</v>
      </c>
      <c r="K237" s="260" t="s">
        <v>139</v>
      </c>
      <c r="L237" s="265"/>
      <c r="M237" s="266" t="s">
        <v>1</v>
      </c>
      <c r="N237" s="267" t="s">
        <v>43</v>
      </c>
      <c r="O237" s="89"/>
      <c r="P237" s="226">
        <f>O237*H237</f>
        <v>0</v>
      </c>
      <c r="Q237" s="226">
        <v>1</v>
      </c>
      <c r="R237" s="226">
        <f>Q237*H237</f>
        <v>35.750999999999998</v>
      </c>
      <c r="S237" s="226">
        <v>0</v>
      </c>
      <c r="T237" s="227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8" t="s">
        <v>183</v>
      </c>
      <c r="AT237" s="228" t="s">
        <v>326</v>
      </c>
      <c r="AU237" s="228" t="s">
        <v>85</v>
      </c>
      <c r="AY237" s="15" t="s">
        <v>132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5" t="s">
        <v>85</v>
      </c>
      <c r="BK237" s="229">
        <f>ROUND(I237*H237,2)</f>
        <v>0</v>
      </c>
      <c r="BL237" s="15" t="s">
        <v>140</v>
      </c>
      <c r="BM237" s="228" t="s">
        <v>337</v>
      </c>
    </row>
    <row r="238" s="2" customFormat="1">
      <c r="A238" s="36"/>
      <c r="B238" s="37"/>
      <c r="C238" s="38"/>
      <c r="D238" s="230" t="s">
        <v>142</v>
      </c>
      <c r="E238" s="38"/>
      <c r="F238" s="231" t="s">
        <v>336</v>
      </c>
      <c r="G238" s="38"/>
      <c r="H238" s="38"/>
      <c r="I238" s="232"/>
      <c r="J238" s="38"/>
      <c r="K238" s="38"/>
      <c r="L238" s="42"/>
      <c r="M238" s="233"/>
      <c r="N238" s="234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142</v>
      </c>
      <c r="AU238" s="15" t="s">
        <v>85</v>
      </c>
    </row>
    <row r="239" s="2" customFormat="1">
      <c r="A239" s="36"/>
      <c r="B239" s="37"/>
      <c r="C239" s="38"/>
      <c r="D239" s="230" t="s">
        <v>144</v>
      </c>
      <c r="E239" s="38"/>
      <c r="F239" s="235" t="s">
        <v>338</v>
      </c>
      <c r="G239" s="38"/>
      <c r="H239" s="38"/>
      <c r="I239" s="232"/>
      <c r="J239" s="38"/>
      <c r="K239" s="38"/>
      <c r="L239" s="42"/>
      <c r="M239" s="233"/>
      <c r="N239" s="234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144</v>
      </c>
      <c r="AU239" s="15" t="s">
        <v>85</v>
      </c>
    </row>
    <row r="240" s="12" customFormat="1">
      <c r="A240" s="12"/>
      <c r="B240" s="236"/>
      <c r="C240" s="237"/>
      <c r="D240" s="230" t="s">
        <v>146</v>
      </c>
      <c r="E240" s="238" t="s">
        <v>1</v>
      </c>
      <c r="F240" s="239" t="s">
        <v>339</v>
      </c>
      <c r="G240" s="237"/>
      <c r="H240" s="240">
        <v>35.750999999999998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6" t="s">
        <v>146</v>
      </c>
      <c r="AU240" s="246" t="s">
        <v>85</v>
      </c>
      <c r="AV240" s="12" t="s">
        <v>87</v>
      </c>
      <c r="AW240" s="12" t="s">
        <v>34</v>
      </c>
      <c r="AX240" s="12" t="s">
        <v>85</v>
      </c>
      <c r="AY240" s="246" t="s">
        <v>132</v>
      </c>
    </row>
    <row r="241" s="2" customFormat="1" ht="24.15" customHeight="1">
      <c r="A241" s="36"/>
      <c r="B241" s="37"/>
      <c r="C241" s="258" t="s">
        <v>340</v>
      </c>
      <c r="D241" s="258" t="s">
        <v>326</v>
      </c>
      <c r="E241" s="259" t="s">
        <v>341</v>
      </c>
      <c r="F241" s="260" t="s">
        <v>342</v>
      </c>
      <c r="G241" s="261" t="s">
        <v>166</v>
      </c>
      <c r="H241" s="262">
        <v>33</v>
      </c>
      <c r="I241" s="263"/>
      <c r="J241" s="264">
        <f>ROUND(I241*H241,2)</f>
        <v>0</v>
      </c>
      <c r="K241" s="260" t="s">
        <v>139</v>
      </c>
      <c r="L241" s="265"/>
      <c r="M241" s="266" t="s">
        <v>1</v>
      </c>
      <c r="N241" s="267" t="s">
        <v>43</v>
      </c>
      <c r="O241" s="89"/>
      <c r="P241" s="226">
        <f>O241*H241</f>
        <v>0</v>
      </c>
      <c r="Q241" s="226">
        <v>2.4289999999999998</v>
      </c>
      <c r="R241" s="226">
        <f>Q241*H241</f>
        <v>80.156999999999996</v>
      </c>
      <c r="S241" s="226">
        <v>0</v>
      </c>
      <c r="T241" s="227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8" t="s">
        <v>183</v>
      </c>
      <c r="AT241" s="228" t="s">
        <v>326</v>
      </c>
      <c r="AU241" s="228" t="s">
        <v>85</v>
      </c>
      <c r="AY241" s="15" t="s">
        <v>132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5" t="s">
        <v>85</v>
      </c>
      <c r="BK241" s="229">
        <f>ROUND(I241*H241,2)</f>
        <v>0</v>
      </c>
      <c r="BL241" s="15" t="s">
        <v>140</v>
      </c>
      <c r="BM241" s="228" t="s">
        <v>343</v>
      </c>
    </row>
    <row r="242" s="2" customFormat="1">
      <c r="A242" s="36"/>
      <c r="B242" s="37"/>
      <c r="C242" s="38"/>
      <c r="D242" s="230" t="s">
        <v>142</v>
      </c>
      <c r="E242" s="38"/>
      <c r="F242" s="231" t="s">
        <v>342</v>
      </c>
      <c r="G242" s="38"/>
      <c r="H242" s="38"/>
      <c r="I242" s="232"/>
      <c r="J242" s="38"/>
      <c r="K242" s="38"/>
      <c r="L242" s="42"/>
      <c r="M242" s="233"/>
      <c r="N242" s="234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142</v>
      </c>
      <c r="AU242" s="15" t="s">
        <v>85</v>
      </c>
    </row>
    <row r="243" s="2" customFormat="1">
      <c r="A243" s="36"/>
      <c r="B243" s="37"/>
      <c r="C243" s="38"/>
      <c r="D243" s="230" t="s">
        <v>144</v>
      </c>
      <c r="E243" s="38"/>
      <c r="F243" s="235" t="s">
        <v>344</v>
      </c>
      <c r="G243" s="38"/>
      <c r="H243" s="38"/>
      <c r="I243" s="232"/>
      <c r="J243" s="38"/>
      <c r="K243" s="38"/>
      <c r="L243" s="42"/>
      <c r="M243" s="233"/>
      <c r="N243" s="234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144</v>
      </c>
      <c r="AU243" s="15" t="s">
        <v>85</v>
      </c>
    </row>
    <row r="244" s="12" customFormat="1">
      <c r="A244" s="12"/>
      <c r="B244" s="236"/>
      <c r="C244" s="237"/>
      <c r="D244" s="230" t="s">
        <v>146</v>
      </c>
      <c r="E244" s="238" t="s">
        <v>1</v>
      </c>
      <c r="F244" s="239" t="s">
        <v>345</v>
      </c>
      <c r="G244" s="237"/>
      <c r="H244" s="240">
        <v>33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6" t="s">
        <v>146</v>
      </c>
      <c r="AU244" s="246" t="s">
        <v>85</v>
      </c>
      <c r="AV244" s="12" t="s">
        <v>87</v>
      </c>
      <c r="AW244" s="12" t="s">
        <v>34</v>
      </c>
      <c r="AX244" s="12" t="s">
        <v>85</v>
      </c>
      <c r="AY244" s="246" t="s">
        <v>132</v>
      </c>
    </row>
    <row r="245" s="2" customFormat="1" ht="16.5" customHeight="1">
      <c r="A245" s="36"/>
      <c r="B245" s="37"/>
      <c r="C245" s="258" t="s">
        <v>346</v>
      </c>
      <c r="D245" s="258" t="s">
        <v>326</v>
      </c>
      <c r="E245" s="259" t="s">
        <v>347</v>
      </c>
      <c r="F245" s="260" t="s">
        <v>348</v>
      </c>
      <c r="G245" s="261" t="s">
        <v>280</v>
      </c>
      <c r="H245" s="262">
        <v>39.600000000000001</v>
      </c>
      <c r="I245" s="263"/>
      <c r="J245" s="264">
        <f>ROUND(I245*H245,2)</f>
        <v>0</v>
      </c>
      <c r="K245" s="260" t="s">
        <v>139</v>
      </c>
      <c r="L245" s="265"/>
      <c r="M245" s="266" t="s">
        <v>1</v>
      </c>
      <c r="N245" s="267" t="s">
        <v>43</v>
      </c>
      <c r="O245" s="89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8" t="s">
        <v>183</v>
      </c>
      <c r="AT245" s="228" t="s">
        <v>326</v>
      </c>
      <c r="AU245" s="228" t="s">
        <v>85</v>
      </c>
      <c r="AY245" s="15" t="s">
        <v>132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5" t="s">
        <v>85</v>
      </c>
      <c r="BK245" s="229">
        <f>ROUND(I245*H245,2)</f>
        <v>0</v>
      </c>
      <c r="BL245" s="15" t="s">
        <v>140</v>
      </c>
      <c r="BM245" s="228" t="s">
        <v>349</v>
      </c>
    </row>
    <row r="246" s="2" customFormat="1">
      <c r="A246" s="36"/>
      <c r="B246" s="37"/>
      <c r="C246" s="38"/>
      <c r="D246" s="230" t="s">
        <v>142</v>
      </c>
      <c r="E246" s="38"/>
      <c r="F246" s="231" t="s">
        <v>348</v>
      </c>
      <c r="G246" s="38"/>
      <c r="H246" s="38"/>
      <c r="I246" s="232"/>
      <c r="J246" s="38"/>
      <c r="K246" s="38"/>
      <c r="L246" s="42"/>
      <c r="M246" s="233"/>
      <c r="N246" s="234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142</v>
      </c>
      <c r="AU246" s="15" t="s">
        <v>85</v>
      </c>
    </row>
    <row r="247" s="12" customFormat="1">
      <c r="A247" s="12"/>
      <c r="B247" s="236"/>
      <c r="C247" s="237"/>
      <c r="D247" s="230" t="s">
        <v>146</v>
      </c>
      <c r="E247" s="238" t="s">
        <v>1</v>
      </c>
      <c r="F247" s="239" t="s">
        <v>350</v>
      </c>
      <c r="G247" s="237"/>
      <c r="H247" s="240">
        <v>39.600000000000001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6" t="s">
        <v>146</v>
      </c>
      <c r="AU247" s="246" t="s">
        <v>85</v>
      </c>
      <c r="AV247" s="12" t="s">
        <v>87</v>
      </c>
      <c r="AW247" s="12" t="s">
        <v>34</v>
      </c>
      <c r="AX247" s="12" t="s">
        <v>85</v>
      </c>
      <c r="AY247" s="246" t="s">
        <v>132</v>
      </c>
    </row>
    <row r="248" s="2" customFormat="1" ht="16.5" customHeight="1">
      <c r="A248" s="36"/>
      <c r="B248" s="37"/>
      <c r="C248" s="258" t="s">
        <v>351</v>
      </c>
      <c r="D248" s="258" t="s">
        <v>326</v>
      </c>
      <c r="E248" s="259" t="s">
        <v>352</v>
      </c>
      <c r="F248" s="260" t="s">
        <v>353</v>
      </c>
      <c r="G248" s="261" t="s">
        <v>280</v>
      </c>
      <c r="H248" s="262">
        <v>997.00099999999998</v>
      </c>
      <c r="I248" s="263"/>
      <c r="J248" s="264">
        <f>ROUND(I248*H248,2)</f>
        <v>0</v>
      </c>
      <c r="K248" s="260" t="s">
        <v>139</v>
      </c>
      <c r="L248" s="265"/>
      <c r="M248" s="266" t="s">
        <v>1</v>
      </c>
      <c r="N248" s="267" t="s">
        <v>43</v>
      </c>
      <c r="O248" s="89"/>
      <c r="P248" s="226">
        <f>O248*H248</f>
        <v>0</v>
      </c>
      <c r="Q248" s="226">
        <v>1</v>
      </c>
      <c r="R248" s="226">
        <f>Q248*H248</f>
        <v>997.00099999999998</v>
      </c>
      <c r="S248" s="226">
        <v>0</v>
      </c>
      <c r="T248" s="227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8" t="s">
        <v>183</v>
      </c>
      <c r="AT248" s="228" t="s">
        <v>326</v>
      </c>
      <c r="AU248" s="228" t="s">
        <v>85</v>
      </c>
      <c r="AY248" s="15" t="s">
        <v>132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5" t="s">
        <v>85</v>
      </c>
      <c r="BK248" s="229">
        <f>ROUND(I248*H248,2)</f>
        <v>0</v>
      </c>
      <c r="BL248" s="15" t="s">
        <v>140</v>
      </c>
      <c r="BM248" s="228" t="s">
        <v>354</v>
      </c>
    </row>
    <row r="249" s="2" customFormat="1">
      <c r="A249" s="36"/>
      <c r="B249" s="37"/>
      <c r="C249" s="38"/>
      <c r="D249" s="230" t="s">
        <v>142</v>
      </c>
      <c r="E249" s="38"/>
      <c r="F249" s="231" t="s">
        <v>353</v>
      </c>
      <c r="G249" s="38"/>
      <c r="H249" s="38"/>
      <c r="I249" s="232"/>
      <c r="J249" s="38"/>
      <c r="K249" s="38"/>
      <c r="L249" s="42"/>
      <c r="M249" s="233"/>
      <c r="N249" s="234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142</v>
      </c>
      <c r="AU249" s="15" t="s">
        <v>85</v>
      </c>
    </row>
    <row r="250" s="2" customFormat="1">
      <c r="A250" s="36"/>
      <c r="B250" s="37"/>
      <c r="C250" s="38"/>
      <c r="D250" s="230" t="s">
        <v>144</v>
      </c>
      <c r="E250" s="38"/>
      <c r="F250" s="235" t="s">
        <v>355</v>
      </c>
      <c r="G250" s="38"/>
      <c r="H250" s="38"/>
      <c r="I250" s="232"/>
      <c r="J250" s="38"/>
      <c r="K250" s="38"/>
      <c r="L250" s="42"/>
      <c r="M250" s="233"/>
      <c r="N250" s="234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144</v>
      </c>
      <c r="AU250" s="15" t="s">
        <v>85</v>
      </c>
    </row>
    <row r="251" s="12" customFormat="1">
      <c r="A251" s="12"/>
      <c r="B251" s="236"/>
      <c r="C251" s="237"/>
      <c r="D251" s="230" t="s">
        <v>146</v>
      </c>
      <c r="E251" s="238" t="s">
        <v>1</v>
      </c>
      <c r="F251" s="239" t="s">
        <v>356</v>
      </c>
      <c r="G251" s="237"/>
      <c r="H251" s="240">
        <v>997.00099999999998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46" t="s">
        <v>146</v>
      </c>
      <c r="AU251" s="246" t="s">
        <v>85</v>
      </c>
      <c r="AV251" s="12" t="s">
        <v>87</v>
      </c>
      <c r="AW251" s="12" t="s">
        <v>34</v>
      </c>
      <c r="AX251" s="12" t="s">
        <v>85</v>
      </c>
      <c r="AY251" s="246" t="s">
        <v>132</v>
      </c>
    </row>
    <row r="252" s="2" customFormat="1" ht="21.75" customHeight="1">
      <c r="A252" s="36"/>
      <c r="B252" s="37"/>
      <c r="C252" s="258" t="s">
        <v>357</v>
      </c>
      <c r="D252" s="258" t="s">
        <v>326</v>
      </c>
      <c r="E252" s="259" t="s">
        <v>358</v>
      </c>
      <c r="F252" s="260" t="s">
        <v>359</v>
      </c>
      <c r="G252" s="261" t="s">
        <v>263</v>
      </c>
      <c r="H252" s="262">
        <v>1014</v>
      </c>
      <c r="I252" s="263"/>
      <c r="J252" s="264">
        <f>ROUND(I252*H252,2)</f>
        <v>0</v>
      </c>
      <c r="K252" s="260" t="s">
        <v>139</v>
      </c>
      <c r="L252" s="265"/>
      <c r="M252" s="266" t="s">
        <v>1</v>
      </c>
      <c r="N252" s="267" t="s">
        <v>43</v>
      </c>
      <c r="O252" s="89"/>
      <c r="P252" s="226">
        <f>O252*H252</f>
        <v>0</v>
      </c>
      <c r="Q252" s="226">
        <v>0.00018000000000000001</v>
      </c>
      <c r="R252" s="226">
        <f>Q252*H252</f>
        <v>0.18252000000000002</v>
      </c>
      <c r="S252" s="226">
        <v>0</v>
      </c>
      <c r="T252" s="227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8" t="s">
        <v>183</v>
      </c>
      <c r="AT252" s="228" t="s">
        <v>326</v>
      </c>
      <c r="AU252" s="228" t="s">
        <v>85</v>
      </c>
      <c r="AY252" s="15" t="s">
        <v>132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5" t="s">
        <v>85</v>
      </c>
      <c r="BK252" s="229">
        <f>ROUND(I252*H252,2)</f>
        <v>0</v>
      </c>
      <c r="BL252" s="15" t="s">
        <v>140</v>
      </c>
      <c r="BM252" s="228" t="s">
        <v>360</v>
      </c>
    </row>
    <row r="253" s="2" customFormat="1">
      <c r="A253" s="36"/>
      <c r="B253" s="37"/>
      <c r="C253" s="38"/>
      <c r="D253" s="230" t="s">
        <v>142</v>
      </c>
      <c r="E253" s="38"/>
      <c r="F253" s="231" t="s">
        <v>359</v>
      </c>
      <c r="G253" s="38"/>
      <c r="H253" s="38"/>
      <c r="I253" s="232"/>
      <c r="J253" s="38"/>
      <c r="K253" s="38"/>
      <c r="L253" s="42"/>
      <c r="M253" s="233"/>
      <c r="N253" s="234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142</v>
      </c>
      <c r="AU253" s="15" t="s">
        <v>85</v>
      </c>
    </row>
    <row r="254" s="2" customFormat="1">
      <c r="A254" s="36"/>
      <c r="B254" s="37"/>
      <c r="C254" s="38"/>
      <c r="D254" s="230" t="s">
        <v>144</v>
      </c>
      <c r="E254" s="38"/>
      <c r="F254" s="235" t="s">
        <v>361</v>
      </c>
      <c r="G254" s="38"/>
      <c r="H254" s="38"/>
      <c r="I254" s="232"/>
      <c r="J254" s="38"/>
      <c r="K254" s="38"/>
      <c r="L254" s="42"/>
      <c r="M254" s="233"/>
      <c r="N254" s="234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144</v>
      </c>
      <c r="AU254" s="15" t="s">
        <v>85</v>
      </c>
    </row>
    <row r="255" s="12" customFormat="1">
      <c r="A255" s="12"/>
      <c r="B255" s="236"/>
      <c r="C255" s="237"/>
      <c r="D255" s="230" t="s">
        <v>146</v>
      </c>
      <c r="E255" s="238" t="s">
        <v>1</v>
      </c>
      <c r="F255" s="239" t="s">
        <v>362</v>
      </c>
      <c r="G255" s="237"/>
      <c r="H255" s="240">
        <v>1014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46" t="s">
        <v>146</v>
      </c>
      <c r="AU255" s="246" t="s">
        <v>85</v>
      </c>
      <c r="AV255" s="12" t="s">
        <v>87</v>
      </c>
      <c r="AW255" s="12" t="s">
        <v>34</v>
      </c>
      <c r="AX255" s="12" t="s">
        <v>85</v>
      </c>
      <c r="AY255" s="246" t="s">
        <v>132</v>
      </c>
    </row>
    <row r="256" s="2" customFormat="1" ht="24.15" customHeight="1">
      <c r="A256" s="36"/>
      <c r="B256" s="37"/>
      <c r="C256" s="258" t="s">
        <v>363</v>
      </c>
      <c r="D256" s="258" t="s">
        <v>326</v>
      </c>
      <c r="E256" s="259" t="s">
        <v>364</v>
      </c>
      <c r="F256" s="260" t="s">
        <v>365</v>
      </c>
      <c r="G256" s="261" t="s">
        <v>263</v>
      </c>
      <c r="H256" s="262">
        <v>900</v>
      </c>
      <c r="I256" s="263"/>
      <c r="J256" s="264">
        <f>ROUND(I256*H256,2)</f>
        <v>0</v>
      </c>
      <c r="K256" s="260" t="s">
        <v>139</v>
      </c>
      <c r="L256" s="265"/>
      <c r="M256" s="266" t="s">
        <v>1</v>
      </c>
      <c r="N256" s="267" t="s">
        <v>43</v>
      </c>
      <c r="O256" s="89"/>
      <c r="P256" s="226">
        <f>O256*H256</f>
        <v>0</v>
      </c>
      <c r="Q256" s="226">
        <v>0.32700000000000001</v>
      </c>
      <c r="R256" s="226">
        <f>Q256*H256</f>
        <v>294.30000000000001</v>
      </c>
      <c r="S256" s="226">
        <v>0</v>
      </c>
      <c r="T256" s="227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8" t="s">
        <v>183</v>
      </c>
      <c r="AT256" s="228" t="s">
        <v>326</v>
      </c>
      <c r="AU256" s="228" t="s">
        <v>85</v>
      </c>
      <c r="AY256" s="15" t="s">
        <v>132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5" t="s">
        <v>85</v>
      </c>
      <c r="BK256" s="229">
        <f>ROUND(I256*H256,2)</f>
        <v>0</v>
      </c>
      <c r="BL256" s="15" t="s">
        <v>140</v>
      </c>
      <c r="BM256" s="228" t="s">
        <v>366</v>
      </c>
    </row>
    <row r="257" s="2" customFormat="1">
      <c r="A257" s="36"/>
      <c r="B257" s="37"/>
      <c r="C257" s="38"/>
      <c r="D257" s="230" t="s">
        <v>142</v>
      </c>
      <c r="E257" s="38"/>
      <c r="F257" s="231" t="s">
        <v>367</v>
      </c>
      <c r="G257" s="38"/>
      <c r="H257" s="38"/>
      <c r="I257" s="232"/>
      <c r="J257" s="38"/>
      <c r="K257" s="38"/>
      <c r="L257" s="42"/>
      <c r="M257" s="233"/>
      <c r="N257" s="234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142</v>
      </c>
      <c r="AU257" s="15" t="s">
        <v>85</v>
      </c>
    </row>
    <row r="258" s="2" customFormat="1">
      <c r="A258" s="36"/>
      <c r="B258" s="37"/>
      <c r="C258" s="38"/>
      <c r="D258" s="230" t="s">
        <v>144</v>
      </c>
      <c r="E258" s="38"/>
      <c r="F258" s="235" t="s">
        <v>368</v>
      </c>
      <c r="G258" s="38"/>
      <c r="H258" s="38"/>
      <c r="I258" s="232"/>
      <c r="J258" s="38"/>
      <c r="K258" s="38"/>
      <c r="L258" s="42"/>
      <c r="M258" s="233"/>
      <c r="N258" s="234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144</v>
      </c>
      <c r="AU258" s="15" t="s">
        <v>85</v>
      </c>
    </row>
    <row r="259" s="2" customFormat="1" ht="16.5" customHeight="1">
      <c r="A259" s="36"/>
      <c r="B259" s="37"/>
      <c r="C259" s="258" t="s">
        <v>369</v>
      </c>
      <c r="D259" s="258" t="s">
        <v>326</v>
      </c>
      <c r="E259" s="259" t="s">
        <v>370</v>
      </c>
      <c r="F259" s="260" t="s">
        <v>371</v>
      </c>
      <c r="G259" s="261" t="s">
        <v>263</v>
      </c>
      <c r="H259" s="262">
        <v>220</v>
      </c>
      <c r="I259" s="263"/>
      <c r="J259" s="264">
        <f>ROUND(I259*H259,2)</f>
        <v>0</v>
      </c>
      <c r="K259" s="260" t="s">
        <v>139</v>
      </c>
      <c r="L259" s="265"/>
      <c r="M259" s="266" t="s">
        <v>1</v>
      </c>
      <c r="N259" s="267" t="s">
        <v>43</v>
      </c>
      <c r="O259" s="89"/>
      <c r="P259" s="226">
        <f>O259*H259</f>
        <v>0</v>
      </c>
      <c r="Q259" s="226">
        <v>0.058999999999999997</v>
      </c>
      <c r="R259" s="226">
        <f>Q259*H259</f>
        <v>12.979999999999999</v>
      </c>
      <c r="S259" s="226">
        <v>0</v>
      </c>
      <c r="T259" s="227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8" t="s">
        <v>183</v>
      </c>
      <c r="AT259" s="228" t="s">
        <v>326</v>
      </c>
      <c r="AU259" s="228" t="s">
        <v>85</v>
      </c>
      <c r="AY259" s="15" t="s">
        <v>132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5" t="s">
        <v>85</v>
      </c>
      <c r="BK259" s="229">
        <f>ROUND(I259*H259,2)</f>
        <v>0</v>
      </c>
      <c r="BL259" s="15" t="s">
        <v>140</v>
      </c>
      <c r="BM259" s="228" t="s">
        <v>372</v>
      </c>
    </row>
    <row r="260" s="2" customFormat="1">
      <c r="A260" s="36"/>
      <c r="B260" s="37"/>
      <c r="C260" s="38"/>
      <c r="D260" s="230" t="s">
        <v>142</v>
      </c>
      <c r="E260" s="38"/>
      <c r="F260" s="231" t="s">
        <v>371</v>
      </c>
      <c r="G260" s="38"/>
      <c r="H260" s="38"/>
      <c r="I260" s="232"/>
      <c r="J260" s="38"/>
      <c r="K260" s="38"/>
      <c r="L260" s="42"/>
      <c r="M260" s="233"/>
      <c r="N260" s="234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142</v>
      </c>
      <c r="AU260" s="15" t="s">
        <v>85</v>
      </c>
    </row>
    <row r="261" s="2" customFormat="1">
      <c r="A261" s="36"/>
      <c r="B261" s="37"/>
      <c r="C261" s="38"/>
      <c r="D261" s="230" t="s">
        <v>144</v>
      </c>
      <c r="E261" s="38"/>
      <c r="F261" s="235" t="s">
        <v>373</v>
      </c>
      <c r="G261" s="38"/>
      <c r="H261" s="38"/>
      <c r="I261" s="232"/>
      <c r="J261" s="38"/>
      <c r="K261" s="38"/>
      <c r="L261" s="42"/>
      <c r="M261" s="233"/>
      <c r="N261" s="234"/>
      <c r="O261" s="89"/>
      <c r="P261" s="89"/>
      <c r="Q261" s="89"/>
      <c r="R261" s="89"/>
      <c r="S261" s="89"/>
      <c r="T261" s="90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144</v>
      </c>
      <c r="AU261" s="15" t="s">
        <v>85</v>
      </c>
    </row>
    <row r="262" s="12" customFormat="1">
      <c r="A262" s="12"/>
      <c r="B262" s="236"/>
      <c r="C262" s="237"/>
      <c r="D262" s="230" t="s">
        <v>146</v>
      </c>
      <c r="E262" s="238" t="s">
        <v>1</v>
      </c>
      <c r="F262" s="239" t="s">
        <v>374</v>
      </c>
      <c r="G262" s="237"/>
      <c r="H262" s="240">
        <v>220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46" t="s">
        <v>146</v>
      </c>
      <c r="AU262" s="246" t="s">
        <v>85</v>
      </c>
      <c r="AV262" s="12" t="s">
        <v>87</v>
      </c>
      <c r="AW262" s="12" t="s">
        <v>34</v>
      </c>
      <c r="AX262" s="12" t="s">
        <v>85</v>
      </c>
      <c r="AY262" s="246" t="s">
        <v>132</v>
      </c>
    </row>
    <row r="263" s="2" customFormat="1" ht="21.75" customHeight="1">
      <c r="A263" s="36"/>
      <c r="B263" s="37"/>
      <c r="C263" s="258" t="s">
        <v>375</v>
      </c>
      <c r="D263" s="258" t="s">
        <v>326</v>
      </c>
      <c r="E263" s="259" t="s">
        <v>376</v>
      </c>
      <c r="F263" s="260" t="s">
        <v>377</v>
      </c>
      <c r="G263" s="261" t="s">
        <v>263</v>
      </c>
      <c r="H263" s="262">
        <v>210</v>
      </c>
      <c r="I263" s="263"/>
      <c r="J263" s="264">
        <f>ROUND(I263*H263,2)</f>
        <v>0</v>
      </c>
      <c r="K263" s="260" t="s">
        <v>139</v>
      </c>
      <c r="L263" s="265"/>
      <c r="M263" s="266" t="s">
        <v>1</v>
      </c>
      <c r="N263" s="267" t="s">
        <v>43</v>
      </c>
      <c r="O263" s="89"/>
      <c r="P263" s="226">
        <f>O263*H263</f>
        <v>0</v>
      </c>
      <c r="Q263" s="226">
        <v>0.00014999999999999999</v>
      </c>
      <c r="R263" s="226">
        <f>Q263*H263</f>
        <v>0.0315</v>
      </c>
      <c r="S263" s="226">
        <v>0</v>
      </c>
      <c r="T263" s="227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8" t="s">
        <v>183</v>
      </c>
      <c r="AT263" s="228" t="s">
        <v>326</v>
      </c>
      <c r="AU263" s="228" t="s">
        <v>85</v>
      </c>
      <c r="AY263" s="15" t="s">
        <v>132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5" t="s">
        <v>85</v>
      </c>
      <c r="BK263" s="229">
        <f>ROUND(I263*H263,2)</f>
        <v>0</v>
      </c>
      <c r="BL263" s="15" t="s">
        <v>140</v>
      </c>
      <c r="BM263" s="228" t="s">
        <v>378</v>
      </c>
    </row>
    <row r="264" s="2" customFormat="1">
      <c r="A264" s="36"/>
      <c r="B264" s="37"/>
      <c r="C264" s="38"/>
      <c r="D264" s="230" t="s">
        <v>142</v>
      </c>
      <c r="E264" s="38"/>
      <c r="F264" s="231" t="s">
        <v>377</v>
      </c>
      <c r="G264" s="38"/>
      <c r="H264" s="38"/>
      <c r="I264" s="232"/>
      <c r="J264" s="38"/>
      <c r="K264" s="38"/>
      <c r="L264" s="42"/>
      <c r="M264" s="233"/>
      <c r="N264" s="234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142</v>
      </c>
      <c r="AU264" s="15" t="s">
        <v>85</v>
      </c>
    </row>
    <row r="265" s="12" customFormat="1">
      <c r="A265" s="12"/>
      <c r="B265" s="236"/>
      <c r="C265" s="237"/>
      <c r="D265" s="230" t="s">
        <v>146</v>
      </c>
      <c r="E265" s="238" t="s">
        <v>1</v>
      </c>
      <c r="F265" s="239" t="s">
        <v>379</v>
      </c>
      <c r="G265" s="237"/>
      <c r="H265" s="240">
        <v>210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6" t="s">
        <v>146</v>
      </c>
      <c r="AU265" s="246" t="s">
        <v>85</v>
      </c>
      <c r="AV265" s="12" t="s">
        <v>87</v>
      </c>
      <c r="AW265" s="12" t="s">
        <v>34</v>
      </c>
      <c r="AX265" s="12" t="s">
        <v>85</v>
      </c>
      <c r="AY265" s="246" t="s">
        <v>132</v>
      </c>
    </row>
    <row r="266" s="2" customFormat="1" ht="16.5" customHeight="1">
      <c r="A266" s="36"/>
      <c r="B266" s="37"/>
      <c r="C266" s="258" t="s">
        <v>380</v>
      </c>
      <c r="D266" s="258" t="s">
        <v>326</v>
      </c>
      <c r="E266" s="259" t="s">
        <v>381</v>
      </c>
      <c r="F266" s="260" t="s">
        <v>382</v>
      </c>
      <c r="G266" s="261" t="s">
        <v>263</v>
      </c>
      <c r="H266" s="262">
        <v>50</v>
      </c>
      <c r="I266" s="263"/>
      <c r="J266" s="264">
        <f>ROUND(I266*H266,2)</f>
        <v>0</v>
      </c>
      <c r="K266" s="260" t="s">
        <v>139</v>
      </c>
      <c r="L266" s="265"/>
      <c r="M266" s="266" t="s">
        <v>1</v>
      </c>
      <c r="N266" s="267" t="s">
        <v>43</v>
      </c>
      <c r="O266" s="89"/>
      <c r="P266" s="226">
        <f>O266*H266</f>
        <v>0</v>
      </c>
      <c r="Q266" s="226">
        <v>0.00051999999999999995</v>
      </c>
      <c r="R266" s="226">
        <f>Q266*H266</f>
        <v>0.025999999999999999</v>
      </c>
      <c r="S266" s="226">
        <v>0</v>
      </c>
      <c r="T266" s="227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8" t="s">
        <v>183</v>
      </c>
      <c r="AT266" s="228" t="s">
        <v>326</v>
      </c>
      <c r="AU266" s="228" t="s">
        <v>85</v>
      </c>
      <c r="AY266" s="15" t="s">
        <v>132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5" t="s">
        <v>85</v>
      </c>
      <c r="BK266" s="229">
        <f>ROUND(I266*H266,2)</f>
        <v>0</v>
      </c>
      <c r="BL266" s="15" t="s">
        <v>140</v>
      </c>
      <c r="BM266" s="228" t="s">
        <v>383</v>
      </c>
    </row>
    <row r="267" s="2" customFormat="1">
      <c r="A267" s="36"/>
      <c r="B267" s="37"/>
      <c r="C267" s="38"/>
      <c r="D267" s="230" t="s">
        <v>142</v>
      </c>
      <c r="E267" s="38"/>
      <c r="F267" s="231" t="s">
        <v>382</v>
      </c>
      <c r="G267" s="38"/>
      <c r="H267" s="38"/>
      <c r="I267" s="232"/>
      <c r="J267" s="38"/>
      <c r="K267" s="38"/>
      <c r="L267" s="42"/>
      <c r="M267" s="233"/>
      <c r="N267" s="234"/>
      <c r="O267" s="89"/>
      <c r="P267" s="89"/>
      <c r="Q267" s="89"/>
      <c r="R267" s="89"/>
      <c r="S267" s="89"/>
      <c r="T267" s="90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142</v>
      </c>
      <c r="AU267" s="15" t="s">
        <v>85</v>
      </c>
    </row>
    <row r="268" s="12" customFormat="1">
      <c r="A268" s="12"/>
      <c r="B268" s="236"/>
      <c r="C268" s="237"/>
      <c r="D268" s="230" t="s">
        <v>146</v>
      </c>
      <c r="E268" s="238" t="s">
        <v>1</v>
      </c>
      <c r="F268" s="239" t="s">
        <v>384</v>
      </c>
      <c r="G268" s="237"/>
      <c r="H268" s="240">
        <v>50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6" t="s">
        <v>146</v>
      </c>
      <c r="AU268" s="246" t="s">
        <v>85</v>
      </c>
      <c r="AV268" s="12" t="s">
        <v>87</v>
      </c>
      <c r="AW268" s="12" t="s">
        <v>34</v>
      </c>
      <c r="AX268" s="12" t="s">
        <v>85</v>
      </c>
      <c r="AY268" s="246" t="s">
        <v>132</v>
      </c>
    </row>
    <row r="269" s="2" customFormat="1" ht="16.5" customHeight="1">
      <c r="A269" s="36"/>
      <c r="B269" s="37"/>
      <c r="C269" s="258" t="s">
        <v>385</v>
      </c>
      <c r="D269" s="258" t="s">
        <v>326</v>
      </c>
      <c r="E269" s="259" t="s">
        <v>386</v>
      </c>
      <c r="F269" s="260" t="s">
        <v>387</v>
      </c>
      <c r="G269" s="261" t="s">
        <v>263</v>
      </c>
      <c r="H269" s="262">
        <v>100</v>
      </c>
      <c r="I269" s="263"/>
      <c r="J269" s="264">
        <f>ROUND(I269*H269,2)</f>
        <v>0</v>
      </c>
      <c r="K269" s="260" t="s">
        <v>139</v>
      </c>
      <c r="L269" s="265"/>
      <c r="M269" s="266" t="s">
        <v>1</v>
      </c>
      <c r="N269" s="267" t="s">
        <v>43</v>
      </c>
      <c r="O269" s="89"/>
      <c r="P269" s="226">
        <f>O269*H269</f>
        <v>0</v>
      </c>
      <c r="Q269" s="226">
        <v>4.0000000000000003E-05</v>
      </c>
      <c r="R269" s="226">
        <f>Q269*H269</f>
        <v>0.0040000000000000001</v>
      </c>
      <c r="S269" s="226">
        <v>0</v>
      </c>
      <c r="T269" s="227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8" t="s">
        <v>183</v>
      </c>
      <c r="AT269" s="228" t="s">
        <v>326</v>
      </c>
      <c r="AU269" s="228" t="s">
        <v>85</v>
      </c>
      <c r="AY269" s="15" t="s">
        <v>132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5" t="s">
        <v>85</v>
      </c>
      <c r="BK269" s="229">
        <f>ROUND(I269*H269,2)</f>
        <v>0</v>
      </c>
      <c r="BL269" s="15" t="s">
        <v>140</v>
      </c>
      <c r="BM269" s="228" t="s">
        <v>388</v>
      </c>
    </row>
    <row r="270" s="2" customFormat="1">
      <c r="A270" s="36"/>
      <c r="B270" s="37"/>
      <c r="C270" s="38"/>
      <c r="D270" s="230" t="s">
        <v>142</v>
      </c>
      <c r="E270" s="38"/>
      <c r="F270" s="231" t="s">
        <v>387</v>
      </c>
      <c r="G270" s="38"/>
      <c r="H270" s="38"/>
      <c r="I270" s="232"/>
      <c r="J270" s="38"/>
      <c r="K270" s="38"/>
      <c r="L270" s="42"/>
      <c r="M270" s="233"/>
      <c r="N270" s="234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142</v>
      </c>
      <c r="AU270" s="15" t="s">
        <v>85</v>
      </c>
    </row>
    <row r="271" s="12" customFormat="1">
      <c r="A271" s="12"/>
      <c r="B271" s="236"/>
      <c r="C271" s="237"/>
      <c r="D271" s="230" t="s">
        <v>146</v>
      </c>
      <c r="E271" s="238" t="s">
        <v>1</v>
      </c>
      <c r="F271" s="239" t="s">
        <v>389</v>
      </c>
      <c r="G271" s="237"/>
      <c r="H271" s="240">
        <v>100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6" t="s">
        <v>146</v>
      </c>
      <c r="AU271" s="246" t="s">
        <v>85</v>
      </c>
      <c r="AV271" s="12" t="s">
        <v>87</v>
      </c>
      <c r="AW271" s="12" t="s">
        <v>34</v>
      </c>
      <c r="AX271" s="12" t="s">
        <v>85</v>
      </c>
      <c r="AY271" s="246" t="s">
        <v>132</v>
      </c>
    </row>
    <row r="272" s="2" customFormat="1" ht="16.5" customHeight="1">
      <c r="A272" s="36"/>
      <c r="B272" s="37"/>
      <c r="C272" s="258" t="s">
        <v>390</v>
      </c>
      <c r="D272" s="258" t="s">
        <v>326</v>
      </c>
      <c r="E272" s="259" t="s">
        <v>391</v>
      </c>
      <c r="F272" s="260" t="s">
        <v>392</v>
      </c>
      <c r="G272" s="261" t="s">
        <v>263</v>
      </c>
      <c r="H272" s="262">
        <v>50</v>
      </c>
      <c r="I272" s="263"/>
      <c r="J272" s="264">
        <f>ROUND(I272*H272,2)</f>
        <v>0</v>
      </c>
      <c r="K272" s="260" t="s">
        <v>139</v>
      </c>
      <c r="L272" s="265"/>
      <c r="M272" s="266" t="s">
        <v>1</v>
      </c>
      <c r="N272" s="267" t="s">
        <v>43</v>
      </c>
      <c r="O272" s="89"/>
      <c r="P272" s="226">
        <f>O272*H272</f>
        <v>0</v>
      </c>
      <c r="Q272" s="226">
        <v>0.00048999999999999998</v>
      </c>
      <c r="R272" s="226">
        <f>Q272*H272</f>
        <v>0.024500000000000001</v>
      </c>
      <c r="S272" s="226">
        <v>0</v>
      </c>
      <c r="T272" s="227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8" t="s">
        <v>183</v>
      </c>
      <c r="AT272" s="228" t="s">
        <v>326</v>
      </c>
      <c r="AU272" s="228" t="s">
        <v>85</v>
      </c>
      <c r="AY272" s="15" t="s">
        <v>132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5" t="s">
        <v>85</v>
      </c>
      <c r="BK272" s="229">
        <f>ROUND(I272*H272,2)</f>
        <v>0</v>
      </c>
      <c r="BL272" s="15" t="s">
        <v>140</v>
      </c>
      <c r="BM272" s="228" t="s">
        <v>393</v>
      </c>
    </row>
    <row r="273" s="2" customFormat="1">
      <c r="A273" s="36"/>
      <c r="B273" s="37"/>
      <c r="C273" s="38"/>
      <c r="D273" s="230" t="s">
        <v>142</v>
      </c>
      <c r="E273" s="38"/>
      <c r="F273" s="231" t="s">
        <v>392</v>
      </c>
      <c r="G273" s="38"/>
      <c r="H273" s="38"/>
      <c r="I273" s="232"/>
      <c r="J273" s="38"/>
      <c r="K273" s="38"/>
      <c r="L273" s="42"/>
      <c r="M273" s="233"/>
      <c r="N273" s="234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142</v>
      </c>
      <c r="AU273" s="15" t="s">
        <v>85</v>
      </c>
    </row>
    <row r="274" s="12" customFormat="1">
      <c r="A274" s="12"/>
      <c r="B274" s="236"/>
      <c r="C274" s="237"/>
      <c r="D274" s="230" t="s">
        <v>146</v>
      </c>
      <c r="E274" s="238" t="s">
        <v>1</v>
      </c>
      <c r="F274" s="239" t="s">
        <v>384</v>
      </c>
      <c r="G274" s="237"/>
      <c r="H274" s="240">
        <v>50</v>
      </c>
      <c r="I274" s="241"/>
      <c r="J274" s="237"/>
      <c r="K274" s="237"/>
      <c r="L274" s="242"/>
      <c r="M274" s="268"/>
      <c r="N274" s="269"/>
      <c r="O274" s="269"/>
      <c r="P274" s="269"/>
      <c r="Q274" s="269"/>
      <c r="R274" s="269"/>
      <c r="S274" s="269"/>
      <c r="T274" s="270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46" t="s">
        <v>146</v>
      </c>
      <c r="AU274" s="246" t="s">
        <v>85</v>
      </c>
      <c r="AV274" s="12" t="s">
        <v>87</v>
      </c>
      <c r="AW274" s="12" t="s">
        <v>34</v>
      </c>
      <c r="AX274" s="12" t="s">
        <v>85</v>
      </c>
      <c r="AY274" s="246" t="s">
        <v>132</v>
      </c>
    </row>
    <row r="275" s="2" customFormat="1" ht="6.96" customHeight="1">
      <c r="A275" s="36"/>
      <c r="B275" s="64"/>
      <c r="C275" s="65"/>
      <c r="D275" s="65"/>
      <c r="E275" s="65"/>
      <c r="F275" s="65"/>
      <c r="G275" s="65"/>
      <c r="H275" s="65"/>
      <c r="I275" s="65"/>
      <c r="J275" s="65"/>
      <c r="K275" s="65"/>
      <c r="L275" s="42"/>
      <c r="M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</sheetData>
  <sheetProtection sheet="1" autoFilter="0" formatColumns="0" formatRows="0" objects="1" scenarios="1" spinCount="100000" saltValue="/76odMCaw8LWB2K9NYeN8vFcJ6dZemRwZl+bZKrY7ydXQGdclD3tRsofQ5qgiiwcvj7II45wmpl8votNwsrkkA==" hashValue="qK6Gd2Q8zJJyj3PA/v3dsgpHkXxRrwe5R8xT6ZgkkGSkZsiCaYFnfQ06VwT4NP0pmxb2VzvGY84Wu/sRqVSkMA==" algorithmName="SHA-512" password="CC35"/>
  <autoFilter ref="C121:K2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105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 xml:space="preserve">Oprava kolejí v dopravně  Kryry</v>
      </c>
      <c r="F7" s="148"/>
      <c r="G7" s="148"/>
      <c r="H7" s="148"/>
      <c r="L7" s="18"/>
    </row>
    <row r="8" s="1" customFormat="1" ht="12" customHeight="1">
      <c r="B8" s="18"/>
      <c r="D8" s="148" t="s">
        <v>106</v>
      </c>
      <c r="L8" s="18"/>
    </row>
    <row r="9" s="2" customFormat="1" ht="16.5" customHeight="1">
      <c r="A9" s="36"/>
      <c r="B9" s="42"/>
      <c r="C9" s="36"/>
      <c r="D9" s="36"/>
      <c r="E9" s="149" t="s">
        <v>107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108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394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28. 2. 2024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28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ROUND((SUM(BE120:BE124)),  2)</f>
        <v>0</v>
      </c>
      <c r="G35" s="36"/>
      <c r="H35" s="36"/>
      <c r="I35" s="162">
        <v>0.20999999999999999</v>
      </c>
      <c r="J35" s="161">
        <f>ROUND(((SUM(BE120:BE124))*I35),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44</v>
      </c>
      <c r="F36" s="161">
        <f>ROUND((SUM(BF120:BF124)),  2)</f>
        <v>0</v>
      </c>
      <c r="G36" s="36"/>
      <c r="H36" s="36"/>
      <c r="I36" s="162">
        <v>0.14999999999999999</v>
      </c>
      <c r="J36" s="161">
        <f>ROUND(((SUM(BF120:BF124))*I36),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ROUND((SUM(BG120:BG124)),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ROUND((SUM(BH120:BH124)),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ROUND((SUM(BI120:BI124)),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 xml:space="preserve">Oprava kolejí v dopravně  Kryry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106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107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108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A.1.2 - Materiál zajištěný objednatelem - NEOCEŇOVAT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>ŽST Kryry</v>
      </c>
      <c r="G91" s="38"/>
      <c r="H91" s="38"/>
      <c r="I91" s="30" t="s">
        <v>22</v>
      </c>
      <c r="J91" s="77" t="str">
        <f>IF(J14="","",J14)</f>
        <v>28. 2. 2024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železnic,s.o.;OŘ ÚNL-ST K.Vary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Liprtová Pavlína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111</v>
      </c>
      <c r="D96" s="183"/>
      <c r="E96" s="183"/>
      <c r="F96" s="183"/>
      <c r="G96" s="183"/>
      <c r="H96" s="183"/>
      <c r="I96" s="183"/>
      <c r="J96" s="184" t="s">
        <v>112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113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114</v>
      </c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 xml:space="preserve">Oprava kolejí v dopravně  Kryry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106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107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108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A.1.2 - Materiál zajištěný objednatelem - NEOCEŇOVAT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ŽST Kryry</v>
      </c>
      <c r="G114" s="38"/>
      <c r="H114" s="38"/>
      <c r="I114" s="30" t="s">
        <v>22</v>
      </c>
      <c r="J114" s="77" t="str">
        <f>IF(J14="","",J14)</f>
        <v>28. 2. 2024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železnic,s.o.;OŘ ÚNL-ST K.Vary</v>
      </c>
      <c r="G116" s="38"/>
      <c r="H116" s="38"/>
      <c r="I116" s="30" t="s">
        <v>32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IF(E20="","",E20)</f>
        <v>Vyplň údaj</v>
      </c>
      <c r="G117" s="38"/>
      <c r="H117" s="38"/>
      <c r="I117" s="30" t="s">
        <v>35</v>
      </c>
      <c r="J117" s="34" t="str">
        <f>E26</f>
        <v>Liprtová Pavlína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92"/>
      <c r="B119" s="193"/>
      <c r="C119" s="194" t="s">
        <v>118</v>
      </c>
      <c r="D119" s="195" t="s">
        <v>63</v>
      </c>
      <c r="E119" s="195" t="s">
        <v>59</v>
      </c>
      <c r="F119" s="195" t="s">
        <v>60</v>
      </c>
      <c r="G119" s="195" t="s">
        <v>119</v>
      </c>
      <c r="H119" s="195" t="s">
        <v>120</v>
      </c>
      <c r="I119" s="195" t="s">
        <v>121</v>
      </c>
      <c r="J119" s="195" t="s">
        <v>112</v>
      </c>
      <c r="K119" s="196" t="s">
        <v>122</v>
      </c>
      <c r="L119" s="197"/>
      <c r="M119" s="98" t="s">
        <v>1</v>
      </c>
      <c r="N119" s="99" t="s">
        <v>42</v>
      </c>
      <c r="O119" s="99" t="s">
        <v>123</v>
      </c>
      <c r="P119" s="99" t="s">
        <v>124</v>
      </c>
      <c r="Q119" s="99" t="s">
        <v>125</v>
      </c>
      <c r="R119" s="99" t="s">
        <v>126</v>
      </c>
      <c r="S119" s="99" t="s">
        <v>127</v>
      </c>
      <c r="T119" s="100" t="s">
        <v>128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6"/>
      <c r="B120" s="37"/>
      <c r="C120" s="105" t="s">
        <v>129</v>
      </c>
      <c r="D120" s="38"/>
      <c r="E120" s="38"/>
      <c r="F120" s="38"/>
      <c r="G120" s="38"/>
      <c r="H120" s="38"/>
      <c r="I120" s="38"/>
      <c r="J120" s="198">
        <f>BK120</f>
        <v>0</v>
      </c>
      <c r="K120" s="38"/>
      <c r="L120" s="42"/>
      <c r="M120" s="101"/>
      <c r="N120" s="199"/>
      <c r="O120" s="102"/>
      <c r="P120" s="200">
        <f>SUM(P121:P124)</f>
        <v>0</v>
      </c>
      <c r="Q120" s="102"/>
      <c r="R120" s="200">
        <f>SUM(R121:R124)</f>
        <v>84.639499999999998</v>
      </c>
      <c r="S120" s="102"/>
      <c r="T120" s="201">
        <f>SUM(T121:T124)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114</v>
      </c>
      <c r="BK120" s="202">
        <f>SUM(BK121:BK124)</f>
        <v>0</v>
      </c>
    </row>
    <row r="121" s="2" customFormat="1" ht="21.75" customHeight="1">
      <c r="A121" s="36"/>
      <c r="B121" s="37"/>
      <c r="C121" s="258" t="s">
        <v>85</v>
      </c>
      <c r="D121" s="258" t="s">
        <v>326</v>
      </c>
      <c r="E121" s="259" t="s">
        <v>395</v>
      </c>
      <c r="F121" s="260" t="s">
        <v>396</v>
      </c>
      <c r="G121" s="261" t="s">
        <v>263</v>
      </c>
      <c r="H121" s="262">
        <v>14</v>
      </c>
      <c r="I121" s="263"/>
      <c r="J121" s="264">
        <f>ROUND(I121*H121,2)</f>
        <v>0</v>
      </c>
      <c r="K121" s="260" t="s">
        <v>139</v>
      </c>
      <c r="L121" s="265"/>
      <c r="M121" s="266" t="s">
        <v>1</v>
      </c>
      <c r="N121" s="267" t="s">
        <v>43</v>
      </c>
      <c r="O121" s="89"/>
      <c r="P121" s="226">
        <f>O121*H121</f>
        <v>0</v>
      </c>
      <c r="Q121" s="226">
        <v>3.70425</v>
      </c>
      <c r="R121" s="226">
        <f>Q121*H121</f>
        <v>51.859499999999997</v>
      </c>
      <c r="S121" s="226">
        <v>0</v>
      </c>
      <c r="T121" s="22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8" t="s">
        <v>183</v>
      </c>
      <c r="AT121" s="228" t="s">
        <v>326</v>
      </c>
      <c r="AU121" s="228" t="s">
        <v>78</v>
      </c>
      <c r="AY121" s="15" t="s">
        <v>132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5" t="s">
        <v>85</v>
      </c>
      <c r="BK121" s="229">
        <f>ROUND(I121*H121,2)</f>
        <v>0</v>
      </c>
      <c r="BL121" s="15" t="s">
        <v>140</v>
      </c>
      <c r="BM121" s="228" t="s">
        <v>397</v>
      </c>
    </row>
    <row r="122" s="2" customFormat="1">
      <c r="A122" s="36"/>
      <c r="B122" s="37"/>
      <c r="C122" s="38"/>
      <c r="D122" s="230" t="s">
        <v>142</v>
      </c>
      <c r="E122" s="38"/>
      <c r="F122" s="231" t="s">
        <v>396</v>
      </c>
      <c r="G122" s="38"/>
      <c r="H122" s="38"/>
      <c r="I122" s="232"/>
      <c r="J122" s="38"/>
      <c r="K122" s="38"/>
      <c r="L122" s="42"/>
      <c r="M122" s="233"/>
      <c r="N122" s="23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142</v>
      </c>
      <c r="AU122" s="15" t="s">
        <v>78</v>
      </c>
    </row>
    <row r="123" s="2" customFormat="1" ht="16.5" customHeight="1">
      <c r="A123" s="36"/>
      <c r="B123" s="37"/>
      <c r="C123" s="258" t="s">
        <v>87</v>
      </c>
      <c r="D123" s="258" t="s">
        <v>326</v>
      </c>
      <c r="E123" s="259" t="s">
        <v>398</v>
      </c>
      <c r="F123" s="260" t="s">
        <v>399</v>
      </c>
      <c r="G123" s="261" t="s">
        <v>263</v>
      </c>
      <c r="H123" s="262">
        <v>220</v>
      </c>
      <c r="I123" s="263"/>
      <c r="J123" s="264">
        <f>ROUND(I123*H123,2)</f>
        <v>0</v>
      </c>
      <c r="K123" s="260" t="s">
        <v>139</v>
      </c>
      <c r="L123" s="265"/>
      <c r="M123" s="266" t="s">
        <v>1</v>
      </c>
      <c r="N123" s="267" t="s">
        <v>43</v>
      </c>
      <c r="O123" s="89"/>
      <c r="P123" s="226">
        <f>O123*H123</f>
        <v>0</v>
      </c>
      <c r="Q123" s="226">
        <v>0.14899999999999999</v>
      </c>
      <c r="R123" s="226">
        <f>Q123*H123</f>
        <v>32.780000000000001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183</v>
      </c>
      <c r="AT123" s="228" t="s">
        <v>326</v>
      </c>
      <c r="AU123" s="228" t="s">
        <v>78</v>
      </c>
      <c r="AY123" s="15" t="s">
        <v>132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85</v>
      </c>
      <c r="BK123" s="229">
        <f>ROUND(I123*H123,2)</f>
        <v>0</v>
      </c>
      <c r="BL123" s="15" t="s">
        <v>140</v>
      </c>
      <c r="BM123" s="228" t="s">
        <v>400</v>
      </c>
    </row>
    <row r="124" s="2" customFormat="1">
      <c r="A124" s="36"/>
      <c r="B124" s="37"/>
      <c r="C124" s="38"/>
      <c r="D124" s="230" t="s">
        <v>142</v>
      </c>
      <c r="E124" s="38"/>
      <c r="F124" s="231" t="s">
        <v>399</v>
      </c>
      <c r="G124" s="38"/>
      <c r="H124" s="38"/>
      <c r="I124" s="232"/>
      <c r="J124" s="38"/>
      <c r="K124" s="38"/>
      <c r="L124" s="42"/>
      <c r="M124" s="271"/>
      <c r="N124" s="272"/>
      <c r="O124" s="273"/>
      <c r="P124" s="273"/>
      <c r="Q124" s="273"/>
      <c r="R124" s="273"/>
      <c r="S124" s="273"/>
      <c r="T124" s="274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142</v>
      </c>
      <c r="AU124" s="15" t="s">
        <v>78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tKOOPl5gIQtKn4o9ad0WQLzS2bcmBQIgz2TO3ZBx5WGFNq66uZhKBV0EPbcwFI7NSc+a9eE2i6roQSwGYnxzhg==" hashValue="dboHhTne4uoWJFyjMU7foZbD/ij9hvrFMWICA2whHvEWmv5aMeCcq0DTz+gTsTejXF/olDag0S5oycV1oPusJw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105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 xml:space="preserve">Oprava kolejí v dopravně  Kryry</v>
      </c>
      <c r="F7" s="148"/>
      <c r="G7" s="148"/>
      <c r="H7" s="148"/>
      <c r="L7" s="18"/>
    </row>
    <row r="8" s="1" customFormat="1" ht="12" customHeight="1">
      <c r="B8" s="18"/>
      <c r="D8" s="148" t="s">
        <v>106</v>
      </c>
      <c r="L8" s="18"/>
    </row>
    <row r="9" s="2" customFormat="1" ht="16.5" customHeight="1">
      <c r="A9" s="36"/>
      <c r="B9" s="42"/>
      <c r="C9" s="36"/>
      <c r="D9" s="36"/>
      <c r="E9" s="149" t="s">
        <v>107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108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401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28. 2. 2024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28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ROUND((SUM(BE121:BE126)),  2)</f>
        <v>0</v>
      </c>
      <c r="G35" s="36"/>
      <c r="H35" s="36"/>
      <c r="I35" s="162">
        <v>0.20999999999999999</v>
      </c>
      <c r="J35" s="161">
        <f>ROUND(((SUM(BE121:BE126))*I35),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44</v>
      </c>
      <c r="F36" s="161">
        <f>ROUND((SUM(BF121:BF126)),  2)</f>
        <v>0</v>
      </c>
      <c r="G36" s="36"/>
      <c r="H36" s="36"/>
      <c r="I36" s="162">
        <v>0.14999999999999999</v>
      </c>
      <c r="J36" s="161">
        <f>ROUND(((SUM(BF121:BF126))*I36),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ROUND((SUM(BG121:BG126)),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ROUND((SUM(BH121:BH126)),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ROUND((SUM(BI121:BI126)),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 xml:space="preserve">Oprava kolejí v dopravně  Kryry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106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107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108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A.1.3 - Práce na SSZT a SEE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>ŽST Kryry</v>
      </c>
      <c r="G91" s="38"/>
      <c r="H91" s="38"/>
      <c r="I91" s="30" t="s">
        <v>22</v>
      </c>
      <c r="J91" s="77" t="str">
        <f>IF(J14="","",J14)</f>
        <v>28. 2. 2024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železnic,s.o.;OŘ ÚNL-ST K.Vary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Liprtová Pavlína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111</v>
      </c>
      <c r="D96" s="183"/>
      <c r="E96" s="183"/>
      <c r="F96" s="183"/>
      <c r="G96" s="183"/>
      <c r="H96" s="183"/>
      <c r="I96" s="183"/>
      <c r="J96" s="184" t="s">
        <v>112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113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114</v>
      </c>
    </row>
    <row r="99" s="9" customFormat="1" ht="24.96" customHeight="1">
      <c r="A99" s="9"/>
      <c r="B99" s="186"/>
      <c r="C99" s="187"/>
      <c r="D99" s="188" t="s">
        <v>402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117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 xml:space="preserve">Oprava kolejí v dopravně  Kryry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106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107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108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A.1.3 - Práce na SSZT a SEE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>ŽST Kryry</v>
      </c>
      <c r="G115" s="38"/>
      <c r="H115" s="38"/>
      <c r="I115" s="30" t="s">
        <v>22</v>
      </c>
      <c r="J115" s="77" t="str">
        <f>IF(J14="","",J14)</f>
        <v>28. 2. 2024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>Správa železnic,s.o.;OŘ ÚNL-ST K.Vary</v>
      </c>
      <c r="G117" s="38"/>
      <c r="H117" s="38"/>
      <c r="I117" s="30" t="s">
        <v>32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30</v>
      </c>
      <c r="D118" s="38"/>
      <c r="E118" s="38"/>
      <c r="F118" s="25" t="str">
        <f>IF(E20="","",E20)</f>
        <v>Vyplň údaj</v>
      </c>
      <c r="G118" s="38"/>
      <c r="H118" s="38"/>
      <c r="I118" s="30" t="s">
        <v>35</v>
      </c>
      <c r="J118" s="34" t="str">
        <f>E26</f>
        <v>Liprtová Pavlína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118</v>
      </c>
      <c r="D120" s="195" t="s">
        <v>63</v>
      </c>
      <c r="E120" s="195" t="s">
        <v>59</v>
      </c>
      <c r="F120" s="195" t="s">
        <v>60</v>
      </c>
      <c r="G120" s="195" t="s">
        <v>119</v>
      </c>
      <c r="H120" s="195" t="s">
        <v>120</v>
      </c>
      <c r="I120" s="195" t="s">
        <v>121</v>
      </c>
      <c r="J120" s="195" t="s">
        <v>112</v>
      </c>
      <c r="K120" s="196" t="s">
        <v>122</v>
      </c>
      <c r="L120" s="197"/>
      <c r="M120" s="98" t="s">
        <v>1</v>
      </c>
      <c r="N120" s="99" t="s">
        <v>42</v>
      </c>
      <c r="O120" s="99" t="s">
        <v>123</v>
      </c>
      <c r="P120" s="99" t="s">
        <v>124</v>
      </c>
      <c r="Q120" s="99" t="s">
        <v>125</v>
      </c>
      <c r="R120" s="99" t="s">
        <v>126</v>
      </c>
      <c r="S120" s="99" t="s">
        <v>127</v>
      </c>
      <c r="T120" s="100" t="s">
        <v>128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129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114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77</v>
      </c>
      <c r="E122" s="206" t="s">
        <v>403</v>
      </c>
      <c r="F122" s="206" t="s">
        <v>404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SUM(P123:P126)</f>
        <v>0</v>
      </c>
      <c r="Q122" s="211"/>
      <c r="R122" s="212">
        <f>SUM(R123:R126)</f>
        <v>0</v>
      </c>
      <c r="S122" s="211"/>
      <c r="T122" s="213">
        <f>SUM(T123:T126)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140</v>
      </c>
      <c r="AT122" s="215" t="s">
        <v>77</v>
      </c>
      <c r="AU122" s="215" t="s">
        <v>78</v>
      </c>
      <c r="AY122" s="214" t="s">
        <v>132</v>
      </c>
      <c r="BK122" s="216">
        <f>SUM(BK123:BK126)</f>
        <v>0</v>
      </c>
    </row>
    <row r="123" s="2" customFormat="1" ht="24.15" customHeight="1">
      <c r="A123" s="36"/>
      <c r="B123" s="37"/>
      <c r="C123" s="217" t="s">
        <v>85</v>
      </c>
      <c r="D123" s="217" t="s">
        <v>135</v>
      </c>
      <c r="E123" s="218" t="s">
        <v>405</v>
      </c>
      <c r="F123" s="219" t="s">
        <v>406</v>
      </c>
      <c r="G123" s="220" t="s">
        <v>263</v>
      </c>
      <c r="H123" s="221">
        <v>4</v>
      </c>
      <c r="I123" s="222"/>
      <c r="J123" s="223">
        <f>ROUND(I123*H123,2)</f>
        <v>0</v>
      </c>
      <c r="K123" s="219" t="s">
        <v>139</v>
      </c>
      <c r="L123" s="42"/>
      <c r="M123" s="224" t="s">
        <v>1</v>
      </c>
      <c r="N123" s="225" t="s">
        <v>43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281</v>
      </c>
      <c r="AT123" s="228" t="s">
        <v>135</v>
      </c>
      <c r="AU123" s="228" t="s">
        <v>85</v>
      </c>
      <c r="AY123" s="15" t="s">
        <v>132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85</v>
      </c>
      <c r="BK123" s="229">
        <f>ROUND(I123*H123,2)</f>
        <v>0</v>
      </c>
      <c r="BL123" s="15" t="s">
        <v>281</v>
      </c>
      <c r="BM123" s="228" t="s">
        <v>407</v>
      </c>
    </row>
    <row r="124" s="2" customFormat="1">
      <c r="A124" s="36"/>
      <c r="B124" s="37"/>
      <c r="C124" s="38"/>
      <c r="D124" s="230" t="s">
        <v>142</v>
      </c>
      <c r="E124" s="38"/>
      <c r="F124" s="231" t="s">
        <v>406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142</v>
      </c>
      <c r="AU124" s="15" t="s">
        <v>85</v>
      </c>
    </row>
    <row r="125" s="2" customFormat="1" ht="24.15" customHeight="1">
      <c r="A125" s="36"/>
      <c r="B125" s="37"/>
      <c r="C125" s="217" t="s">
        <v>87</v>
      </c>
      <c r="D125" s="217" t="s">
        <v>135</v>
      </c>
      <c r="E125" s="218" t="s">
        <v>408</v>
      </c>
      <c r="F125" s="219" t="s">
        <v>409</v>
      </c>
      <c r="G125" s="220" t="s">
        <v>263</v>
      </c>
      <c r="H125" s="221">
        <v>4</v>
      </c>
      <c r="I125" s="222"/>
      <c r="J125" s="223">
        <f>ROUND(I125*H125,2)</f>
        <v>0</v>
      </c>
      <c r="K125" s="219" t="s">
        <v>139</v>
      </c>
      <c r="L125" s="42"/>
      <c r="M125" s="224" t="s">
        <v>1</v>
      </c>
      <c r="N125" s="225" t="s">
        <v>43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281</v>
      </c>
      <c r="AT125" s="228" t="s">
        <v>135</v>
      </c>
      <c r="AU125" s="228" t="s">
        <v>85</v>
      </c>
      <c r="AY125" s="15" t="s">
        <v>132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85</v>
      </c>
      <c r="BK125" s="229">
        <f>ROUND(I125*H125,2)</f>
        <v>0</v>
      </c>
      <c r="BL125" s="15" t="s">
        <v>281</v>
      </c>
      <c r="BM125" s="228" t="s">
        <v>410</v>
      </c>
    </row>
    <row r="126" s="2" customFormat="1">
      <c r="A126" s="36"/>
      <c r="B126" s="37"/>
      <c r="C126" s="38"/>
      <c r="D126" s="230" t="s">
        <v>142</v>
      </c>
      <c r="E126" s="38"/>
      <c r="F126" s="231" t="s">
        <v>409</v>
      </c>
      <c r="G126" s="38"/>
      <c r="H126" s="38"/>
      <c r="I126" s="232"/>
      <c r="J126" s="38"/>
      <c r="K126" s="38"/>
      <c r="L126" s="42"/>
      <c r="M126" s="271"/>
      <c r="N126" s="272"/>
      <c r="O126" s="273"/>
      <c r="P126" s="273"/>
      <c r="Q126" s="273"/>
      <c r="R126" s="273"/>
      <c r="S126" s="273"/>
      <c r="T126" s="274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142</v>
      </c>
      <c r="AU126" s="15" t="s">
        <v>85</v>
      </c>
    </row>
    <row r="127" s="2" customFormat="1" ht="6.96" customHeight="1">
      <c r="A127" s="36"/>
      <c r="B127" s="64"/>
      <c r="C127" s="65"/>
      <c r="D127" s="65"/>
      <c r="E127" s="65"/>
      <c r="F127" s="65"/>
      <c r="G127" s="65"/>
      <c r="H127" s="65"/>
      <c r="I127" s="65"/>
      <c r="J127" s="65"/>
      <c r="K127" s="65"/>
      <c r="L127" s="42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sheetProtection sheet="1" autoFilter="0" formatColumns="0" formatRows="0" objects="1" scenarios="1" spinCount="100000" saltValue="m170+32eku5TdH4anmQY37t8JwdggHKKg9p5d9fJBqx/Lhvj5GdI/Id9Zp9xokCZQG4lkVw1ly8xNKbJ9W09UQ==" hashValue="VIiFvU0jup6ex79i/LGOnVwfPTC9dN4x82LqFSjN7PcjDbj9XlannkVqL8ipu3UKN8ff2OE53ftBmy3/FtrYVw==" algorithmName="SHA-512" password="CC35"/>
  <autoFilter ref="C120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105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 xml:space="preserve">Oprava kolejí v dopravně  Kryry</v>
      </c>
      <c r="F7" s="148"/>
      <c r="G7" s="148"/>
      <c r="H7" s="148"/>
      <c r="L7" s="18"/>
    </row>
    <row r="8" s="1" customFormat="1" ht="12" customHeight="1">
      <c r="B8" s="18"/>
      <c r="D8" s="148" t="s">
        <v>106</v>
      </c>
      <c r="L8" s="18"/>
    </row>
    <row r="9" s="2" customFormat="1" ht="16.5" customHeight="1">
      <c r="A9" s="36"/>
      <c r="B9" s="42"/>
      <c r="C9" s="36"/>
      <c r="D9" s="36"/>
      <c r="E9" s="149" t="s">
        <v>107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108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411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28. 2. 2024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26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27</v>
      </c>
      <c r="F17" s="36"/>
      <c r="G17" s="36"/>
      <c r="H17" s="36"/>
      <c r="I17" s="148" t="s">
        <v>28</v>
      </c>
      <c r="J17" s="139" t="s">
        <v>29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28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25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28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25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28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38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40</v>
      </c>
      <c r="G34" s="36"/>
      <c r="H34" s="36"/>
      <c r="I34" s="159" t="s">
        <v>39</v>
      </c>
      <c r="J34" s="159" t="s">
        <v>41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8" t="s">
        <v>43</v>
      </c>
      <c r="F35" s="161">
        <f>ROUND((SUM(BE121:BE160)),  2)</f>
        <v>0</v>
      </c>
      <c r="G35" s="36"/>
      <c r="H35" s="36"/>
      <c r="I35" s="162">
        <v>0.20999999999999999</v>
      </c>
      <c r="J35" s="161">
        <f>ROUND(((SUM(BE121:BE160))*I35),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44</v>
      </c>
      <c r="F36" s="161">
        <f>ROUND((SUM(BF121:BF160)),  2)</f>
        <v>0</v>
      </c>
      <c r="G36" s="36"/>
      <c r="H36" s="36"/>
      <c r="I36" s="162">
        <v>0.14999999999999999</v>
      </c>
      <c r="J36" s="161">
        <f>ROUND(((SUM(BF121:BF160))*I36),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45</v>
      </c>
      <c r="F37" s="161">
        <f>ROUND((SUM(BG121:BG160)),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46</v>
      </c>
      <c r="F38" s="161">
        <f>ROUND((SUM(BH121:BH160)),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47</v>
      </c>
      <c r="F39" s="161">
        <f>ROUND((SUM(BI121:BI160)),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 xml:space="preserve">Oprava kolejí v dopravně  Kryry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106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107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108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A.1.4 - Přeprava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>ŽST Kryry</v>
      </c>
      <c r="G91" s="38"/>
      <c r="H91" s="38"/>
      <c r="I91" s="30" t="s">
        <v>22</v>
      </c>
      <c r="J91" s="77" t="str">
        <f>IF(J14="","",J14)</f>
        <v>28. 2. 2024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železnic,s.o.;OŘ ÚNL-ST K.Vary</v>
      </c>
      <c r="G93" s="38"/>
      <c r="H93" s="38"/>
      <c r="I93" s="30" t="s">
        <v>32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Liprtová Pavlína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111</v>
      </c>
      <c r="D96" s="183"/>
      <c r="E96" s="183"/>
      <c r="F96" s="183"/>
      <c r="G96" s="183"/>
      <c r="H96" s="183"/>
      <c r="I96" s="183"/>
      <c r="J96" s="184" t="s">
        <v>112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113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114</v>
      </c>
    </row>
    <row r="99" s="9" customFormat="1" ht="24.96" customHeight="1">
      <c r="A99" s="9"/>
      <c r="B99" s="186"/>
      <c r="C99" s="187"/>
      <c r="D99" s="188" t="s">
        <v>116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117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 xml:space="preserve">Oprava kolejí v dopravně  Kryry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106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107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108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A.1.4 - Přeprava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>ŽST Kryry</v>
      </c>
      <c r="G115" s="38"/>
      <c r="H115" s="38"/>
      <c r="I115" s="30" t="s">
        <v>22</v>
      </c>
      <c r="J115" s="77" t="str">
        <f>IF(J14="","",J14)</f>
        <v>28. 2. 2024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>Správa železnic,s.o.;OŘ ÚNL-ST K.Vary</v>
      </c>
      <c r="G117" s="38"/>
      <c r="H117" s="38"/>
      <c r="I117" s="30" t="s">
        <v>32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30</v>
      </c>
      <c r="D118" s="38"/>
      <c r="E118" s="38"/>
      <c r="F118" s="25" t="str">
        <f>IF(E20="","",E20)</f>
        <v>Vyplň údaj</v>
      </c>
      <c r="G118" s="38"/>
      <c r="H118" s="38"/>
      <c r="I118" s="30" t="s">
        <v>35</v>
      </c>
      <c r="J118" s="34" t="str">
        <f>E26</f>
        <v>Liprtová Pavlína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118</v>
      </c>
      <c r="D120" s="195" t="s">
        <v>63</v>
      </c>
      <c r="E120" s="195" t="s">
        <v>59</v>
      </c>
      <c r="F120" s="195" t="s">
        <v>60</v>
      </c>
      <c r="G120" s="195" t="s">
        <v>119</v>
      </c>
      <c r="H120" s="195" t="s">
        <v>120</v>
      </c>
      <c r="I120" s="195" t="s">
        <v>121</v>
      </c>
      <c r="J120" s="195" t="s">
        <v>112</v>
      </c>
      <c r="K120" s="196" t="s">
        <v>122</v>
      </c>
      <c r="L120" s="197"/>
      <c r="M120" s="98" t="s">
        <v>1</v>
      </c>
      <c r="N120" s="99" t="s">
        <v>42</v>
      </c>
      <c r="O120" s="99" t="s">
        <v>123</v>
      </c>
      <c r="P120" s="99" t="s">
        <v>124</v>
      </c>
      <c r="Q120" s="99" t="s">
        <v>125</v>
      </c>
      <c r="R120" s="99" t="s">
        <v>126</v>
      </c>
      <c r="S120" s="99" t="s">
        <v>127</v>
      </c>
      <c r="T120" s="100" t="s">
        <v>128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129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114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77</v>
      </c>
      <c r="E122" s="206" t="s">
        <v>133</v>
      </c>
      <c r="F122" s="206" t="s">
        <v>134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SUM(P123:P160)</f>
        <v>0</v>
      </c>
      <c r="Q122" s="211"/>
      <c r="R122" s="212">
        <f>SUM(R123:R160)</f>
        <v>0</v>
      </c>
      <c r="S122" s="211"/>
      <c r="T122" s="213">
        <f>SUM(T123:T160)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85</v>
      </c>
      <c r="AT122" s="215" t="s">
        <v>77</v>
      </c>
      <c r="AU122" s="215" t="s">
        <v>78</v>
      </c>
      <c r="AY122" s="214" t="s">
        <v>132</v>
      </c>
      <c r="BK122" s="216">
        <f>SUM(BK123:BK160)</f>
        <v>0</v>
      </c>
    </row>
    <row r="123" s="2" customFormat="1" ht="37.8" customHeight="1">
      <c r="A123" s="36"/>
      <c r="B123" s="37"/>
      <c r="C123" s="217" t="s">
        <v>85</v>
      </c>
      <c r="D123" s="217" t="s">
        <v>135</v>
      </c>
      <c r="E123" s="218" t="s">
        <v>412</v>
      </c>
      <c r="F123" s="219" t="s">
        <v>413</v>
      </c>
      <c r="G123" s="220" t="s">
        <v>280</v>
      </c>
      <c r="H123" s="221">
        <v>2266.0189999999998</v>
      </c>
      <c r="I123" s="222"/>
      <c r="J123" s="223">
        <f>ROUND(I123*H123,2)</f>
        <v>0</v>
      </c>
      <c r="K123" s="219" t="s">
        <v>139</v>
      </c>
      <c r="L123" s="42"/>
      <c r="M123" s="224" t="s">
        <v>1</v>
      </c>
      <c r="N123" s="225" t="s">
        <v>43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281</v>
      </c>
      <c r="AT123" s="228" t="s">
        <v>135</v>
      </c>
      <c r="AU123" s="228" t="s">
        <v>85</v>
      </c>
      <c r="AY123" s="15" t="s">
        <v>132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85</v>
      </c>
      <c r="BK123" s="229">
        <f>ROUND(I123*H123,2)</f>
        <v>0</v>
      </c>
      <c r="BL123" s="15" t="s">
        <v>281</v>
      </c>
      <c r="BM123" s="228" t="s">
        <v>414</v>
      </c>
    </row>
    <row r="124" s="2" customFormat="1">
      <c r="A124" s="36"/>
      <c r="B124" s="37"/>
      <c r="C124" s="38"/>
      <c r="D124" s="230" t="s">
        <v>142</v>
      </c>
      <c r="E124" s="38"/>
      <c r="F124" s="231" t="s">
        <v>415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142</v>
      </c>
      <c r="AU124" s="15" t="s">
        <v>85</v>
      </c>
    </row>
    <row r="125" s="2" customFormat="1">
      <c r="A125" s="36"/>
      <c r="B125" s="37"/>
      <c r="C125" s="38"/>
      <c r="D125" s="230" t="s">
        <v>144</v>
      </c>
      <c r="E125" s="38"/>
      <c r="F125" s="235" t="s">
        <v>416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144</v>
      </c>
      <c r="AU125" s="15" t="s">
        <v>85</v>
      </c>
    </row>
    <row r="126" s="12" customFormat="1">
      <c r="A126" s="12"/>
      <c r="B126" s="236"/>
      <c r="C126" s="237"/>
      <c r="D126" s="230" t="s">
        <v>146</v>
      </c>
      <c r="E126" s="238" t="s">
        <v>1</v>
      </c>
      <c r="F126" s="239" t="s">
        <v>417</v>
      </c>
      <c r="G126" s="237"/>
      <c r="H126" s="240">
        <v>1113.5039999999999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6" t="s">
        <v>146</v>
      </c>
      <c r="AU126" s="246" t="s">
        <v>85</v>
      </c>
      <c r="AV126" s="12" t="s">
        <v>87</v>
      </c>
      <c r="AW126" s="12" t="s">
        <v>34</v>
      </c>
      <c r="AX126" s="12" t="s">
        <v>78</v>
      </c>
      <c r="AY126" s="246" t="s">
        <v>132</v>
      </c>
    </row>
    <row r="127" s="12" customFormat="1">
      <c r="A127" s="12"/>
      <c r="B127" s="236"/>
      <c r="C127" s="237"/>
      <c r="D127" s="230" t="s">
        <v>146</v>
      </c>
      <c r="E127" s="238" t="s">
        <v>1</v>
      </c>
      <c r="F127" s="239" t="s">
        <v>418</v>
      </c>
      <c r="G127" s="237"/>
      <c r="H127" s="240">
        <v>1152.5150000000001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146</v>
      </c>
      <c r="AU127" s="246" t="s">
        <v>85</v>
      </c>
      <c r="AV127" s="12" t="s">
        <v>87</v>
      </c>
      <c r="AW127" s="12" t="s">
        <v>34</v>
      </c>
      <c r="AX127" s="12" t="s">
        <v>78</v>
      </c>
      <c r="AY127" s="246" t="s">
        <v>132</v>
      </c>
    </row>
    <row r="128" s="13" customFormat="1">
      <c r="A128" s="13"/>
      <c r="B128" s="247"/>
      <c r="C128" s="248"/>
      <c r="D128" s="230" t="s">
        <v>146</v>
      </c>
      <c r="E128" s="249" t="s">
        <v>1</v>
      </c>
      <c r="F128" s="250" t="s">
        <v>177</v>
      </c>
      <c r="G128" s="248"/>
      <c r="H128" s="251">
        <v>2266.0190000000002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146</v>
      </c>
      <c r="AU128" s="257" t="s">
        <v>85</v>
      </c>
      <c r="AV128" s="13" t="s">
        <v>140</v>
      </c>
      <c r="AW128" s="13" t="s">
        <v>34</v>
      </c>
      <c r="AX128" s="13" t="s">
        <v>85</v>
      </c>
      <c r="AY128" s="257" t="s">
        <v>132</v>
      </c>
    </row>
    <row r="129" s="2" customFormat="1" ht="37.8" customHeight="1">
      <c r="A129" s="36"/>
      <c r="B129" s="37"/>
      <c r="C129" s="217" t="s">
        <v>87</v>
      </c>
      <c r="D129" s="217" t="s">
        <v>135</v>
      </c>
      <c r="E129" s="218" t="s">
        <v>419</v>
      </c>
      <c r="F129" s="219" t="s">
        <v>420</v>
      </c>
      <c r="G129" s="220" t="s">
        <v>280</v>
      </c>
      <c r="H129" s="221">
        <v>4570.6459999999997</v>
      </c>
      <c r="I129" s="222"/>
      <c r="J129" s="223">
        <f>ROUND(I129*H129,2)</f>
        <v>0</v>
      </c>
      <c r="K129" s="219" t="s">
        <v>139</v>
      </c>
      <c r="L129" s="42"/>
      <c r="M129" s="224" t="s">
        <v>1</v>
      </c>
      <c r="N129" s="225" t="s">
        <v>43</v>
      </c>
      <c r="O129" s="8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8" t="s">
        <v>281</v>
      </c>
      <c r="AT129" s="228" t="s">
        <v>135</v>
      </c>
      <c r="AU129" s="228" t="s">
        <v>85</v>
      </c>
      <c r="AY129" s="15" t="s">
        <v>132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85</v>
      </c>
      <c r="BK129" s="229">
        <f>ROUND(I129*H129,2)</f>
        <v>0</v>
      </c>
      <c r="BL129" s="15" t="s">
        <v>281</v>
      </c>
      <c r="BM129" s="228" t="s">
        <v>421</v>
      </c>
    </row>
    <row r="130" s="2" customFormat="1">
      <c r="A130" s="36"/>
      <c r="B130" s="37"/>
      <c r="C130" s="38"/>
      <c r="D130" s="230" t="s">
        <v>142</v>
      </c>
      <c r="E130" s="38"/>
      <c r="F130" s="231" t="s">
        <v>422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142</v>
      </c>
      <c r="AU130" s="15" t="s">
        <v>85</v>
      </c>
    </row>
    <row r="131" s="2" customFormat="1">
      <c r="A131" s="36"/>
      <c r="B131" s="37"/>
      <c r="C131" s="38"/>
      <c r="D131" s="230" t="s">
        <v>144</v>
      </c>
      <c r="E131" s="38"/>
      <c r="F131" s="235" t="s">
        <v>423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144</v>
      </c>
      <c r="AU131" s="15" t="s">
        <v>85</v>
      </c>
    </row>
    <row r="132" s="12" customFormat="1">
      <c r="A132" s="12"/>
      <c r="B132" s="236"/>
      <c r="C132" s="237"/>
      <c r="D132" s="230" t="s">
        <v>146</v>
      </c>
      <c r="E132" s="238" t="s">
        <v>1</v>
      </c>
      <c r="F132" s="239" t="s">
        <v>424</v>
      </c>
      <c r="G132" s="237"/>
      <c r="H132" s="240">
        <v>4570.6459999999997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6" t="s">
        <v>146</v>
      </c>
      <c r="AU132" s="246" t="s">
        <v>85</v>
      </c>
      <c r="AV132" s="12" t="s">
        <v>87</v>
      </c>
      <c r="AW132" s="12" t="s">
        <v>34</v>
      </c>
      <c r="AX132" s="12" t="s">
        <v>85</v>
      </c>
      <c r="AY132" s="246" t="s">
        <v>132</v>
      </c>
    </row>
    <row r="133" s="2" customFormat="1" ht="49.05" customHeight="1">
      <c r="A133" s="36"/>
      <c r="B133" s="37"/>
      <c r="C133" s="217" t="s">
        <v>154</v>
      </c>
      <c r="D133" s="217" t="s">
        <v>135</v>
      </c>
      <c r="E133" s="218" t="s">
        <v>425</v>
      </c>
      <c r="F133" s="219" t="s">
        <v>426</v>
      </c>
      <c r="G133" s="220" t="s">
        <v>280</v>
      </c>
      <c r="H133" s="221">
        <v>340.32999999999998</v>
      </c>
      <c r="I133" s="222"/>
      <c r="J133" s="223">
        <f>ROUND(I133*H133,2)</f>
        <v>0</v>
      </c>
      <c r="K133" s="219" t="s">
        <v>139</v>
      </c>
      <c r="L133" s="42"/>
      <c r="M133" s="224" t="s">
        <v>1</v>
      </c>
      <c r="N133" s="225" t="s">
        <v>43</v>
      </c>
      <c r="O133" s="8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8" t="s">
        <v>281</v>
      </c>
      <c r="AT133" s="228" t="s">
        <v>135</v>
      </c>
      <c r="AU133" s="228" t="s">
        <v>85</v>
      </c>
      <c r="AY133" s="15" t="s">
        <v>132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5" t="s">
        <v>85</v>
      </c>
      <c r="BK133" s="229">
        <f>ROUND(I133*H133,2)</f>
        <v>0</v>
      </c>
      <c r="BL133" s="15" t="s">
        <v>281</v>
      </c>
      <c r="BM133" s="228" t="s">
        <v>427</v>
      </c>
    </row>
    <row r="134" s="2" customFormat="1">
      <c r="A134" s="36"/>
      <c r="B134" s="37"/>
      <c r="C134" s="38"/>
      <c r="D134" s="230" t="s">
        <v>142</v>
      </c>
      <c r="E134" s="38"/>
      <c r="F134" s="231" t="s">
        <v>428</v>
      </c>
      <c r="G134" s="38"/>
      <c r="H134" s="38"/>
      <c r="I134" s="232"/>
      <c r="J134" s="38"/>
      <c r="K134" s="38"/>
      <c r="L134" s="42"/>
      <c r="M134" s="233"/>
      <c r="N134" s="23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142</v>
      </c>
      <c r="AU134" s="15" t="s">
        <v>85</v>
      </c>
    </row>
    <row r="135" s="2" customFormat="1">
      <c r="A135" s="36"/>
      <c r="B135" s="37"/>
      <c r="C135" s="38"/>
      <c r="D135" s="230" t="s">
        <v>144</v>
      </c>
      <c r="E135" s="38"/>
      <c r="F135" s="235" t="s">
        <v>429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144</v>
      </c>
      <c r="AU135" s="15" t="s">
        <v>85</v>
      </c>
    </row>
    <row r="136" s="12" customFormat="1">
      <c r="A136" s="12"/>
      <c r="B136" s="236"/>
      <c r="C136" s="237"/>
      <c r="D136" s="230" t="s">
        <v>146</v>
      </c>
      <c r="E136" s="238" t="s">
        <v>1</v>
      </c>
      <c r="F136" s="239" t="s">
        <v>430</v>
      </c>
      <c r="G136" s="237"/>
      <c r="H136" s="240">
        <v>294.56999999999999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6" t="s">
        <v>146</v>
      </c>
      <c r="AU136" s="246" t="s">
        <v>85</v>
      </c>
      <c r="AV136" s="12" t="s">
        <v>87</v>
      </c>
      <c r="AW136" s="12" t="s">
        <v>34</v>
      </c>
      <c r="AX136" s="12" t="s">
        <v>78</v>
      </c>
      <c r="AY136" s="246" t="s">
        <v>132</v>
      </c>
    </row>
    <row r="137" s="12" customFormat="1">
      <c r="A137" s="12"/>
      <c r="B137" s="236"/>
      <c r="C137" s="237"/>
      <c r="D137" s="230" t="s">
        <v>146</v>
      </c>
      <c r="E137" s="238" t="s">
        <v>1</v>
      </c>
      <c r="F137" s="239" t="s">
        <v>431</v>
      </c>
      <c r="G137" s="237"/>
      <c r="H137" s="240">
        <v>32.780000000000001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146</v>
      </c>
      <c r="AU137" s="246" t="s">
        <v>85</v>
      </c>
      <c r="AV137" s="12" t="s">
        <v>87</v>
      </c>
      <c r="AW137" s="12" t="s">
        <v>34</v>
      </c>
      <c r="AX137" s="12" t="s">
        <v>78</v>
      </c>
      <c r="AY137" s="246" t="s">
        <v>132</v>
      </c>
    </row>
    <row r="138" s="12" customFormat="1">
      <c r="A138" s="12"/>
      <c r="B138" s="236"/>
      <c r="C138" s="237"/>
      <c r="D138" s="230" t="s">
        <v>146</v>
      </c>
      <c r="E138" s="238" t="s">
        <v>1</v>
      </c>
      <c r="F138" s="239" t="s">
        <v>432</v>
      </c>
      <c r="G138" s="237"/>
      <c r="H138" s="240">
        <v>12.98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6" t="s">
        <v>146</v>
      </c>
      <c r="AU138" s="246" t="s">
        <v>85</v>
      </c>
      <c r="AV138" s="12" t="s">
        <v>87</v>
      </c>
      <c r="AW138" s="12" t="s">
        <v>34</v>
      </c>
      <c r="AX138" s="12" t="s">
        <v>78</v>
      </c>
      <c r="AY138" s="246" t="s">
        <v>132</v>
      </c>
    </row>
    <row r="139" s="13" customFormat="1">
      <c r="A139" s="13"/>
      <c r="B139" s="247"/>
      <c r="C139" s="248"/>
      <c r="D139" s="230" t="s">
        <v>146</v>
      </c>
      <c r="E139" s="249" t="s">
        <v>1</v>
      </c>
      <c r="F139" s="250" t="s">
        <v>177</v>
      </c>
      <c r="G139" s="248"/>
      <c r="H139" s="251">
        <v>340.33000000000004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146</v>
      </c>
      <c r="AU139" s="257" t="s">
        <v>85</v>
      </c>
      <c r="AV139" s="13" t="s">
        <v>140</v>
      </c>
      <c r="AW139" s="13" t="s">
        <v>34</v>
      </c>
      <c r="AX139" s="13" t="s">
        <v>85</v>
      </c>
      <c r="AY139" s="257" t="s">
        <v>132</v>
      </c>
    </row>
    <row r="140" s="2" customFormat="1" ht="55.5" customHeight="1">
      <c r="A140" s="36"/>
      <c r="B140" s="37"/>
      <c r="C140" s="217" t="s">
        <v>140</v>
      </c>
      <c r="D140" s="217" t="s">
        <v>135</v>
      </c>
      <c r="E140" s="218" t="s">
        <v>433</v>
      </c>
      <c r="F140" s="219" t="s">
        <v>434</v>
      </c>
      <c r="G140" s="220" t="s">
        <v>280</v>
      </c>
      <c r="H140" s="221">
        <v>10100.08</v>
      </c>
      <c r="I140" s="222"/>
      <c r="J140" s="223">
        <f>ROUND(I140*H140,2)</f>
        <v>0</v>
      </c>
      <c r="K140" s="219" t="s">
        <v>139</v>
      </c>
      <c r="L140" s="42"/>
      <c r="M140" s="224" t="s">
        <v>1</v>
      </c>
      <c r="N140" s="225" t="s">
        <v>43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281</v>
      </c>
      <c r="AT140" s="228" t="s">
        <v>135</v>
      </c>
      <c r="AU140" s="228" t="s">
        <v>85</v>
      </c>
      <c r="AY140" s="15" t="s">
        <v>132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85</v>
      </c>
      <c r="BK140" s="229">
        <f>ROUND(I140*H140,2)</f>
        <v>0</v>
      </c>
      <c r="BL140" s="15" t="s">
        <v>281</v>
      </c>
      <c r="BM140" s="228" t="s">
        <v>435</v>
      </c>
    </row>
    <row r="141" s="2" customFormat="1">
      <c r="A141" s="36"/>
      <c r="B141" s="37"/>
      <c r="C141" s="38"/>
      <c r="D141" s="230" t="s">
        <v>142</v>
      </c>
      <c r="E141" s="38"/>
      <c r="F141" s="231" t="s">
        <v>436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142</v>
      </c>
      <c r="AU141" s="15" t="s">
        <v>85</v>
      </c>
    </row>
    <row r="142" s="2" customFormat="1">
      <c r="A142" s="36"/>
      <c r="B142" s="37"/>
      <c r="C142" s="38"/>
      <c r="D142" s="230" t="s">
        <v>144</v>
      </c>
      <c r="E142" s="38"/>
      <c r="F142" s="235" t="s">
        <v>429</v>
      </c>
      <c r="G142" s="38"/>
      <c r="H142" s="38"/>
      <c r="I142" s="232"/>
      <c r="J142" s="38"/>
      <c r="K142" s="38"/>
      <c r="L142" s="42"/>
      <c r="M142" s="233"/>
      <c r="N142" s="23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85</v>
      </c>
    </row>
    <row r="143" s="12" customFormat="1">
      <c r="A143" s="12"/>
      <c r="B143" s="236"/>
      <c r="C143" s="237"/>
      <c r="D143" s="230" t="s">
        <v>146</v>
      </c>
      <c r="E143" s="238" t="s">
        <v>1</v>
      </c>
      <c r="F143" s="239" t="s">
        <v>437</v>
      </c>
      <c r="G143" s="237"/>
      <c r="H143" s="240">
        <v>10015.379999999999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6" t="s">
        <v>146</v>
      </c>
      <c r="AU143" s="246" t="s">
        <v>85</v>
      </c>
      <c r="AV143" s="12" t="s">
        <v>87</v>
      </c>
      <c r="AW143" s="12" t="s">
        <v>34</v>
      </c>
      <c r="AX143" s="12" t="s">
        <v>78</v>
      </c>
      <c r="AY143" s="246" t="s">
        <v>132</v>
      </c>
    </row>
    <row r="144" s="12" customFormat="1">
      <c r="A144" s="12"/>
      <c r="B144" s="236"/>
      <c r="C144" s="237"/>
      <c r="D144" s="230" t="s">
        <v>146</v>
      </c>
      <c r="E144" s="238" t="s">
        <v>1</v>
      </c>
      <c r="F144" s="239" t="s">
        <v>438</v>
      </c>
      <c r="G144" s="237"/>
      <c r="H144" s="240">
        <v>32.780000000000001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6" t="s">
        <v>146</v>
      </c>
      <c r="AU144" s="246" t="s">
        <v>85</v>
      </c>
      <c r="AV144" s="12" t="s">
        <v>87</v>
      </c>
      <c r="AW144" s="12" t="s">
        <v>34</v>
      </c>
      <c r="AX144" s="12" t="s">
        <v>78</v>
      </c>
      <c r="AY144" s="246" t="s">
        <v>132</v>
      </c>
    </row>
    <row r="145" s="12" customFormat="1">
      <c r="A145" s="12"/>
      <c r="B145" s="236"/>
      <c r="C145" s="237"/>
      <c r="D145" s="230" t="s">
        <v>146</v>
      </c>
      <c r="E145" s="238" t="s">
        <v>1</v>
      </c>
      <c r="F145" s="239" t="s">
        <v>439</v>
      </c>
      <c r="G145" s="237"/>
      <c r="H145" s="240">
        <v>51.920000000000002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6" t="s">
        <v>146</v>
      </c>
      <c r="AU145" s="246" t="s">
        <v>85</v>
      </c>
      <c r="AV145" s="12" t="s">
        <v>87</v>
      </c>
      <c r="AW145" s="12" t="s">
        <v>34</v>
      </c>
      <c r="AX145" s="12" t="s">
        <v>78</v>
      </c>
      <c r="AY145" s="246" t="s">
        <v>132</v>
      </c>
    </row>
    <row r="146" s="13" customFormat="1">
      <c r="A146" s="13"/>
      <c r="B146" s="247"/>
      <c r="C146" s="248"/>
      <c r="D146" s="230" t="s">
        <v>146</v>
      </c>
      <c r="E146" s="249" t="s">
        <v>1</v>
      </c>
      <c r="F146" s="250" t="s">
        <v>177</v>
      </c>
      <c r="G146" s="248"/>
      <c r="H146" s="251">
        <v>10100.08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146</v>
      </c>
      <c r="AU146" s="257" t="s">
        <v>85</v>
      </c>
      <c r="AV146" s="13" t="s">
        <v>140</v>
      </c>
      <c r="AW146" s="13" t="s">
        <v>34</v>
      </c>
      <c r="AX146" s="13" t="s">
        <v>85</v>
      </c>
      <c r="AY146" s="257" t="s">
        <v>132</v>
      </c>
    </row>
    <row r="147" s="2" customFormat="1" ht="21.75" customHeight="1">
      <c r="A147" s="36"/>
      <c r="B147" s="37"/>
      <c r="C147" s="217" t="s">
        <v>130</v>
      </c>
      <c r="D147" s="217" t="s">
        <v>135</v>
      </c>
      <c r="E147" s="218" t="s">
        <v>440</v>
      </c>
      <c r="F147" s="219" t="s">
        <v>441</v>
      </c>
      <c r="G147" s="220" t="s">
        <v>280</v>
      </c>
      <c r="H147" s="221">
        <v>1146.2840000000001</v>
      </c>
      <c r="I147" s="222"/>
      <c r="J147" s="223">
        <f>ROUND(I147*H147,2)</f>
        <v>0</v>
      </c>
      <c r="K147" s="219" t="s">
        <v>139</v>
      </c>
      <c r="L147" s="42"/>
      <c r="M147" s="224" t="s">
        <v>1</v>
      </c>
      <c r="N147" s="225" t="s">
        <v>43</v>
      </c>
      <c r="O147" s="8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8" t="s">
        <v>281</v>
      </c>
      <c r="AT147" s="228" t="s">
        <v>135</v>
      </c>
      <c r="AU147" s="228" t="s">
        <v>85</v>
      </c>
      <c r="AY147" s="15" t="s">
        <v>132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5" t="s">
        <v>85</v>
      </c>
      <c r="BK147" s="229">
        <f>ROUND(I147*H147,2)</f>
        <v>0</v>
      </c>
      <c r="BL147" s="15" t="s">
        <v>281</v>
      </c>
      <c r="BM147" s="228" t="s">
        <v>442</v>
      </c>
    </row>
    <row r="148" s="2" customFormat="1">
      <c r="A148" s="36"/>
      <c r="B148" s="37"/>
      <c r="C148" s="38"/>
      <c r="D148" s="230" t="s">
        <v>142</v>
      </c>
      <c r="E148" s="38"/>
      <c r="F148" s="231" t="s">
        <v>443</v>
      </c>
      <c r="G148" s="38"/>
      <c r="H148" s="38"/>
      <c r="I148" s="232"/>
      <c r="J148" s="38"/>
      <c r="K148" s="38"/>
      <c r="L148" s="42"/>
      <c r="M148" s="233"/>
      <c r="N148" s="23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142</v>
      </c>
      <c r="AU148" s="15" t="s">
        <v>85</v>
      </c>
    </row>
    <row r="149" s="2" customFormat="1">
      <c r="A149" s="36"/>
      <c r="B149" s="37"/>
      <c r="C149" s="38"/>
      <c r="D149" s="230" t="s">
        <v>144</v>
      </c>
      <c r="E149" s="38"/>
      <c r="F149" s="235" t="s">
        <v>444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144</v>
      </c>
      <c r="AU149" s="15" t="s">
        <v>85</v>
      </c>
    </row>
    <row r="150" s="12" customFormat="1">
      <c r="A150" s="12"/>
      <c r="B150" s="236"/>
      <c r="C150" s="237"/>
      <c r="D150" s="230" t="s">
        <v>146</v>
      </c>
      <c r="E150" s="238" t="s">
        <v>1</v>
      </c>
      <c r="F150" s="239" t="s">
        <v>445</v>
      </c>
      <c r="G150" s="237"/>
      <c r="H150" s="240">
        <v>1146.2840000000001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6" t="s">
        <v>146</v>
      </c>
      <c r="AU150" s="246" t="s">
        <v>85</v>
      </c>
      <c r="AV150" s="12" t="s">
        <v>87</v>
      </c>
      <c r="AW150" s="12" t="s">
        <v>34</v>
      </c>
      <c r="AX150" s="12" t="s">
        <v>85</v>
      </c>
      <c r="AY150" s="246" t="s">
        <v>132</v>
      </c>
    </row>
    <row r="151" s="2" customFormat="1" ht="24.15" customHeight="1">
      <c r="A151" s="36"/>
      <c r="B151" s="37"/>
      <c r="C151" s="217" t="s">
        <v>170</v>
      </c>
      <c r="D151" s="217" t="s">
        <v>135</v>
      </c>
      <c r="E151" s="218" t="s">
        <v>446</v>
      </c>
      <c r="F151" s="219" t="s">
        <v>447</v>
      </c>
      <c r="G151" s="220" t="s">
        <v>263</v>
      </c>
      <c r="H151" s="221">
        <v>10</v>
      </c>
      <c r="I151" s="222"/>
      <c r="J151" s="223">
        <f>ROUND(I151*H151,2)</f>
        <v>0</v>
      </c>
      <c r="K151" s="219" t="s">
        <v>139</v>
      </c>
      <c r="L151" s="42"/>
      <c r="M151" s="224" t="s">
        <v>1</v>
      </c>
      <c r="N151" s="225" t="s">
        <v>43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281</v>
      </c>
      <c r="AT151" s="228" t="s">
        <v>135</v>
      </c>
      <c r="AU151" s="228" t="s">
        <v>85</v>
      </c>
      <c r="AY151" s="15" t="s">
        <v>132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85</v>
      </c>
      <c r="BK151" s="229">
        <f>ROUND(I151*H151,2)</f>
        <v>0</v>
      </c>
      <c r="BL151" s="15" t="s">
        <v>281</v>
      </c>
      <c r="BM151" s="228" t="s">
        <v>448</v>
      </c>
    </row>
    <row r="152" s="2" customFormat="1">
      <c r="A152" s="36"/>
      <c r="B152" s="37"/>
      <c r="C152" s="38"/>
      <c r="D152" s="230" t="s">
        <v>142</v>
      </c>
      <c r="E152" s="38"/>
      <c r="F152" s="231" t="s">
        <v>447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142</v>
      </c>
      <c r="AU152" s="15" t="s">
        <v>85</v>
      </c>
    </row>
    <row r="153" s="2" customFormat="1">
      <c r="A153" s="36"/>
      <c r="B153" s="37"/>
      <c r="C153" s="38"/>
      <c r="D153" s="230" t="s">
        <v>144</v>
      </c>
      <c r="E153" s="38"/>
      <c r="F153" s="235" t="s">
        <v>449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144</v>
      </c>
      <c r="AU153" s="15" t="s">
        <v>85</v>
      </c>
    </row>
    <row r="154" s="12" customFormat="1">
      <c r="A154" s="12"/>
      <c r="B154" s="236"/>
      <c r="C154" s="237"/>
      <c r="D154" s="230" t="s">
        <v>146</v>
      </c>
      <c r="E154" s="238" t="s">
        <v>1</v>
      </c>
      <c r="F154" s="239" t="s">
        <v>194</v>
      </c>
      <c r="G154" s="237"/>
      <c r="H154" s="240">
        <v>10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6" t="s">
        <v>146</v>
      </c>
      <c r="AU154" s="246" t="s">
        <v>85</v>
      </c>
      <c r="AV154" s="12" t="s">
        <v>87</v>
      </c>
      <c r="AW154" s="12" t="s">
        <v>34</v>
      </c>
      <c r="AX154" s="12" t="s">
        <v>85</v>
      </c>
      <c r="AY154" s="246" t="s">
        <v>132</v>
      </c>
    </row>
    <row r="155" s="2" customFormat="1" ht="16.5" customHeight="1">
      <c r="A155" s="36"/>
      <c r="B155" s="37"/>
      <c r="C155" s="217" t="s">
        <v>178</v>
      </c>
      <c r="D155" s="217" t="s">
        <v>135</v>
      </c>
      <c r="E155" s="218" t="s">
        <v>450</v>
      </c>
      <c r="F155" s="219" t="s">
        <v>451</v>
      </c>
      <c r="G155" s="220" t="s">
        <v>280</v>
      </c>
      <c r="H155" s="221">
        <v>809</v>
      </c>
      <c r="I155" s="222"/>
      <c r="J155" s="223">
        <f>ROUND(I155*H155,2)</f>
        <v>0</v>
      </c>
      <c r="K155" s="219" t="s">
        <v>139</v>
      </c>
      <c r="L155" s="42"/>
      <c r="M155" s="224" t="s">
        <v>1</v>
      </c>
      <c r="N155" s="225" t="s">
        <v>43</v>
      </c>
      <c r="O155" s="8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8" t="s">
        <v>140</v>
      </c>
      <c r="AT155" s="228" t="s">
        <v>135</v>
      </c>
      <c r="AU155" s="228" t="s">
        <v>85</v>
      </c>
      <c r="AY155" s="15" t="s">
        <v>132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5" t="s">
        <v>85</v>
      </c>
      <c r="BK155" s="229">
        <f>ROUND(I155*H155,2)</f>
        <v>0</v>
      </c>
      <c r="BL155" s="15" t="s">
        <v>140</v>
      </c>
      <c r="BM155" s="228" t="s">
        <v>452</v>
      </c>
    </row>
    <row r="156" s="2" customFormat="1">
      <c r="A156" s="36"/>
      <c r="B156" s="37"/>
      <c r="C156" s="38"/>
      <c r="D156" s="230" t="s">
        <v>142</v>
      </c>
      <c r="E156" s="38"/>
      <c r="F156" s="231" t="s">
        <v>453</v>
      </c>
      <c r="G156" s="38"/>
      <c r="H156" s="38"/>
      <c r="I156" s="232"/>
      <c r="J156" s="38"/>
      <c r="K156" s="38"/>
      <c r="L156" s="42"/>
      <c r="M156" s="233"/>
      <c r="N156" s="23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142</v>
      </c>
      <c r="AU156" s="15" t="s">
        <v>85</v>
      </c>
    </row>
    <row r="157" s="12" customFormat="1">
      <c r="A157" s="12"/>
      <c r="B157" s="236"/>
      <c r="C157" s="237"/>
      <c r="D157" s="230" t="s">
        <v>146</v>
      </c>
      <c r="E157" s="238" t="s">
        <v>1</v>
      </c>
      <c r="F157" s="239" t="s">
        <v>454</v>
      </c>
      <c r="G157" s="237"/>
      <c r="H157" s="240">
        <v>809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6" t="s">
        <v>146</v>
      </c>
      <c r="AU157" s="246" t="s">
        <v>85</v>
      </c>
      <c r="AV157" s="12" t="s">
        <v>87</v>
      </c>
      <c r="AW157" s="12" t="s">
        <v>34</v>
      </c>
      <c r="AX157" s="12" t="s">
        <v>85</v>
      </c>
      <c r="AY157" s="246" t="s">
        <v>132</v>
      </c>
    </row>
    <row r="158" s="2" customFormat="1" ht="16.5" customHeight="1">
      <c r="A158" s="36"/>
      <c r="B158" s="37"/>
      <c r="C158" s="217" t="s">
        <v>183</v>
      </c>
      <c r="D158" s="217" t="s">
        <v>135</v>
      </c>
      <c r="E158" s="218" t="s">
        <v>455</v>
      </c>
      <c r="F158" s="219" t="s">
        <v>456</v>
      </c>
      <c r="G158" s="220" t="s">
        <v>280</v>
      </c>
      <c r="H158" s="221">
        <v>48.100000000000001</v>
      </c>
      <c r="I158" s="222"/>
      <c r="J158" s="223">
        <f>ROUND(I158*H158,2)</f>
        <v>0</v>
      </c>
      <c r="K158" s="219" t="s">
        <v>139</v>
      </c>
      <c r="L158" s="42"/>
      <c r="M158" s="224" t="s">
        <v>1</v>
      </c>
      <c r="N158" s="225" t="s">
        <v>43</v>
      </c>
      <c r="O158" s="8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8" t="s">
        <v>140</v>
      </c>
      <c r="AT158" s="228" t="s">
        <v>135</v>
      </c>
      <c r="AU158" s="228" t="s">
        <v>85</v>
      </c>
      <c r="AY158" s="15" t="s">
        <v>132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85</v>
      </c>
      <c r="BK158" s="229">
        <f>ROUND(I158*H158,2)</f>
        <v>0</v>
      </c>
      <c r="BL158" s="15" t="s">
        <v>140</v>
      </c>
      <c r="BM158" s="228" t="s">
        <v>457</v>
      </c>
    </row>
    <row r="159" s="2" customFormat="1">
      <c r="A159" s="36"/>
      <c r="B159" s="37"/>
      <c r="C159" s="38"/>
      <c r="D159" s="230" t="s">
        <v>142</v>
      </c>
      <c r="E159" s="38"/>
      <c r="F159" s="231" t="s">
        <v>458</v>
      </c>
      <c r="G159" s="38"/>
      <c r="H159" s="38"/>
      <c r="I159" s="232"/>
      <c r="J159" s="38"/>
      <c r="K159" s="38"/>
      <c r="L159" s="42"/>
      <c r="M159" s="233"/>
      <c r="N159" s="23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142</v>
      </c>
      <c r="AU159" s="15" t="s">
        <v>85</v>
      </c>
    </row>
    <row r="160" s="12" customFormat="1">
      <c r="A160" s="12"/>
      <c r="B160" s="236"/>
      <c r="C160" s="237"/>
      <c r="D160" s="230" t="s">
        <v>146</v>
      </c>
      <c r="E160" s="238" t="s">
        <v>1</v>
      </c>
      <c r="F160" s="239" t="s">
        <v>459</v>
      </c>
      <c r="G160" s="237"/>
      <c r="H160" s="240">
        <v>48.100000000000001</v>
      </c>
      <c r="I160" s="241"/>
      <c r="J160" s="237"/>
      <c r="K160" s="237"/>
      <c r="L160" s="242"/>
      <c r="M160" s="268"/>
      <c r="N160" s="269"/>
      <c r="O160" s="269"/>
      <c r="P160" s="269"/>
      <c r="Q160" s="269"/>
      <c r="R160" s="269"/>
      <c r="S160" s="269"/>
      <c r="T160" s="27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6" t="s">
        <v>146</v>
      </c>
      <c r="AU160" s="246" t="s">
        <v>85</v>
      </c>
      <c r="AV160" s="12" t="s">
        <v>87</v>
      </c>
      <c r="AW160" s="12" t="s">
        <v>34</v>
      </c>
      <c r="AX160" s="12" t="s">
        <v>85</v>
      </c>
      <c r="AY160" s="246" t="s">
        <v>132</v>
      </c>
    </row>
    <row r="161" s="2" customFormat="1" ht="6.96" customHeight="1">
      <c r="A161" s="36"/>
      <c r="B161" s="64"/>
      <c r="C161" s="65"/>
      <c r="D161" s="65"/>
      <c r="E161" s="65"/>
      <c r="F161" s="65"/>
      <c r="G161" s="65"/>
      <c r="H161" s="65"/>
      <c r="I161" s="65"/>
      <c r="J161" s="65"/>
      <c r="K161" s="65"/>
      <c r="L161" s="42"/>
      <c r="M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</sheetData>
  <sheetProtection sheet="1" autoFilter="0" formatColumns="0" formatRows="0" objects="1" scenarios="1" spinCount="100000" saltValue="oTS1KH+cBlG3oNTuKi+xNxxWBU3nRJcFxVR1RUPQKf8MNrPig1puUUKeIq5DdMtgZS8ml3HV2G3r5CqohvFAew==" hashValue="y18KaPDHjJkEcBdNU6Zw47r2q2NfNBdlqteVDBvJBURdSr9pDAdRAWQCen0qPmMnXAn+2tBXTrC/O7OrQ1C0Mg==" algorithmName="SHA-512" password="CC35"/>
  <autoFilter ref="C120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105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 xml:space="preserve">Oprava kolejí v dopravně  Kryry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460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28. 2. 2024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27</v>
      </c>
      <c r="F15" s="36"/>
      <c r="G15" s="36"/>
      <c r="H15" s="36"/>
      <c r="I15" s="148" t="s">
        <v>28</v>
      </c>
      <c r="J15" s="139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30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32</v>
      </c>
      <c r="E20" s="36"/>
      <c r="F20" s="36"/>
      <c r="G20" s="36"/>
      <c r="H20" s="36"/>
      <c r="I20" s="148" t="s">
        <v>25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33</v>
      </c>
      <c r="F21" s="36"/>
      <c r="G21" s="36"/>
      <c r="H21" s="36"/>
      <c r="I21" s="148" t="s">
        <v>28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35</v>
      </c>
      <c r="E23" s="36"/>
      <c r="F23" s="36"/>
      <c r="G23" s="36"/>
      <c r="H23" s="36"/>
      <c r="I23" s="148" t="s">
        <v>25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36</v>
      </c>
      <c r="F24" s="36"/>
      <c r="G24" s="36"/>
      <c r="H24" s="36"/>
      <c r="I24" s="148" t="s">
        <v>28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38</v>
      </c>
      <c r="E30" s="36"/>
      <c r="F30" s="36"/>
      <c r="G30" s="36"/>
      <c r="H30" s="36"/>
      <c r="I30" s="36"/>
      <c r="J30" s="158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40</v>
      </c>
      <c r="G32" s="36"/>
      <c r="H32" s="36"/>
      <c r="I32" s="159" t="s">
        <v>39</v>
      </c>
      <c r="J32" s="159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42</v>
      </c>
      <c r="E33" s="148" t="s">
        <v>43</v>
      </c>
      <c r="F33" s="161">
        <f>ROUND((SUM(BE116:BE140)),  2)</f>
        <v>0</v>
      </c>
      <c r="G33" s="36"/>
      <c r="H33" s="36"/>
      <c r="I33" s="162">
        <v>0.20999999999999999</v>
      </c>
      <c r="J33" s="161">
        <f>ROUND(((SUM(BE116:BE140))*I33),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44</v>
      </c>
      <c r="F34" s="161">
        <f>ROUND((SUM(BF116:BF140)),  2)</f>
        <v>0</v>
      </c>
      <c r="G34" s="36"/>
      <c r="H34" s="36"/>
      <c r="I34" s="162">
        <v>0.14999999999999999</v>
      </c>
      <c r="J34" s="161">
        <f>ROUND(((SUM(BF116:BF140))*I34),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45</v>
      </c>
      <c r="F35" s="161">
        <f>ROUND((SUM(BG116:BG140)),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46</v>
      </c>
      <c r="F36" s="161">
        <f>ROUND((SUM(BH116:BH140)),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47</v>
      </c>
      <c r="F37" s="161">
        <f>ROUND((SUM(BI116:BI140)),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51</v>
      </c>
      <c r="E50" s="171"/>
      <c r="F50" s="171"/>
      <c r="G50" s="170" t="s">
        <v>52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3"/>
      <c r="J61" s="175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55</v>
      </c>
      <c r="E65" s="176"/>
      <c r="F65" s="176"/>
      <c r="G65" s="170" t="s">
        <v>56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3"/>
      <c r="J76" s="175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 xml:space="preserve">Oprava kolejí v dopravně  Kryry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A.2 - VON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ŽST Kryry</v>
      </c>
      <c r="G89" s="38"/>
      <c r="H89" s="38"/>
      <c r="I89" s="30" t="s">
        <v>22</v>
      </c>
      <c r="J89" s="77" t="str">
        <f>IF(J12="","",J12)</f>
        <v>28. 2. 2024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Správa železnic,s.o.;OŘ ÚNL-ST K.Vary</v>
      </c>
      <c r="G91" s="38"/>
      <c r="H91" s="38"/>
      <c r="I91" s="30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Liprtová Pavlína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111</v>
      </c>
      <c r="D94" s="183"/>
      <c r="E94" s="183"/>
      <c r="F94" s="183"/>
      <c r="G94" s="183"/>
      <c r="H94" s="183"/>
      <c r="I94" s="183"/>
      <c r="J94" s="184" t="s">
        <v>112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113</v>
      </c>
      <c r="D96" s="38"/>
      <c r="E96" s="38"/>
      <c r="F96" s="38"/>
      <c r="G96" s="38"/>
      <c r="H96" s="38"/>
      <c r="I96" s="38"/>
      <c r="J96" s="108">
        <f>J116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114</v>
      </c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117</v>
      </c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16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81" t="str">
        <f>E7</f>
        <v xml:space="preserve">Oprava kolejí v dopravně  Kryry</v>
      </c>
      <c r="F106" s="30"/>
      <c r="G106" s="30"/>
      <c r="H106" s="30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106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A.2 - VON</v>
      </c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20</v>
      </c>
      <c r="D110" s="38"/>
      <c r="E110" s="38"/>
      <c r="F110" s="25" t="str">
        <f>F12</f>
        <v>ŽST Kryry</v>
      </c>
      <c r="G110" s="38"/>
      <c r="H110" s="38"/>
      <c r="I110" s="30" t="s">
        <v>22</v>
      </c>
      <c r="J110" s="77" t="str">
        <f>IF(J12="","",J12)</f>
        <v>28. 2. 2024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24</v>
      </c>
      <c r="D112" s="38"/>
      <c r="E112" s="38"/>
      <c r="F112" s="25" t="str">
        <f>E15</f>
        <v>Správa železnic,s.o.;OŘ ÚNL-ST K.Vary</v>
      </c>
      <c r="G112" s="38"/>
      <c r="H112" s="38"/>
      <c r="I112" s="30" t="s">
        <v>32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30</v>
      </c>
      <c r="D113" s="38"/>
      <c r="E113" s="38"/>
      <c r="F113" s="25" t="str">
        <f>IF(E18="","",E18)</f>
        <v>Vyplň údaj</v>
      </c>
      <c r="G113" s="38"/>
      <c r="H113" s="38"/>
      <c r="I113" s="30" t="s">
        <v>35</v>
      </c>
      <c r="J113" s="34" t="str">
        <f>E24</f>
        <v>Liprtová Pavlína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192"/>
      <c r="B115" s="193"/>
      <c r="C115" s="194" t="s">
        <v>118</v>
      </c>
      <c r="D115" s="195" t="s">
        <v>63</v>
      </c>
      <c r="E115" s="195" t="s">
        <v>59</v>
      </c>
      <c r="F115" s="195" t="s">
        <v>60</v>
      </c>
      <c r="G115" s="195" t="s">
        <v>119</v>
      </c>
      <c r="H115" s="195" t="s">
        <v>120</v>
      </c>
      <c r="I115" s="195" t="s">
        <v>121</v>
      </c>
      <c r="J115" s="195" t="s">
        <v>112</v>
      </c>
      <c r="K115" s="196" t="s">
        <v>122</v>
      </c>
      <c r="L115" s="197"/>
      <c r="M115" s="98" t="s">
        <v>1</v>
      </c>
      <c r="N115" s="99" t="s">
        <v>42</v>
      </c>
      <c r="O115" s="99" t="s">
        <v>123</v>
      </c>
      <c r="P115" s="99" t="s">
        <v>124</v>
      </c>
      <c r="Q115" s="99" t="s">
        <v>125</v>
      </c>
      <c r="R115" s="99" t="s">
        <v>126</v>
      </c>
      <c r="S115" s="99" t="s">
        <v>127</v>
      </c>
      <c r="T115" s="100" t="s">
        <v>128</v>
      </c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</row>
    <row r="116" s="2" customFormat="1" ht="22.8" customHeight="1">
      <c r="A116" s="36"/>
      <c r="B116" s="37"/>
      <c r="C116" s="105" t="s">
        <v>129</v>
      </c>
      <c r="D116" s="38"/>
      <c r="E116" s="38"/>
      <c r="F116" s="38"/>
      <c r="G116" s="38"/>
      <c r="H116" s="38"/>
      <c r="I116" s="38"/>
      <c r="J116" s="198">
        <f>BK116</f>
        <v>0</v>
      </c>
      <c r="K116" s="38"/>
      <c r="L116" s="42"/>
      <c r="M116" s="101"/>
      <c r="N116" s="199"/>
      <c r="O116" s="102"/>
      <c r="P116" s="200">
        <f>SUM(P117:P140)</f>
        <v>0</v>
      </c>
      <c r="Q116" s="102"/>
      <c r="R116" s="200">
        <f>SUM(R117:R140)</f>
        <v>0</v>
      </c>
      <c r="S116" s="102"/>
      <c r="T116" s="201">
        <f>SUM(T117:T140)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77</v>
      </c>
      <c r="AU116" s="15" t="s">
        <v>114</v>
      </c>
      <c r="BK116" s="202">
        <f>SUM(BK117:BK140)</f>
        <v>0</v>
      </c>
    </row>
    <row r="117" s="2" customFormat="1" ht="33" customHeight="1">
      <c r="A117" s="36"/>
      <c r="B117" s="37"/>
      <c r="C117" s="217" t="s">
        <v>85</v>
      </c>
      <c r="D117" s="217" t="s">
        <v>135</v>
      </c>
      <c r="E117" s="218" t="s">
        <v>461</v>
      </c>
      <c r="F117" s="219" t="s">
        <v>462</v>
      </c>
      <c r="G117" s="220" t="s">
        <v>263</v>
      </c>
      <c r="H117" s="221">
        <v>2</v>
      </c>
      <c r="I117" s="222"/>
      <c r="J117" s="223">
        <f>ROUND(I117*H117,2)</f>
        <v>0</v>
      </c>
      <c r="K117" s="219" t="s">
        <v>139</v>
      </c>
      <c r="L117" s="42"/>
      <c r="M117" s="224" t="s">
        <v>1</v>
      </c>
      <c r="N117" s="225" t="s">
        <v>43</v>
      </c>
      <c r="O117" s="8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8" t="s">
        <v>140</v>
      </c>
      <c r="AT117" s="228" t="s">
        <v>135</v>
      </c>
      <c r="AU117" s="228" t="s">
        <v>78</v>
      </c>
      <c r="AY117" s="15" t="s">
        <v>132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5" t="s">
        <v>85</v>
      </c>
      <c r="BK117" s="229">
        <f>ROUND(I117*H117,2)</f>
        <v>0</v>
      </c>
      <c r="BL117" s="15" t="s">
        <v>140</v>
      </c>
      <c r="BM117" s="228" t="s">
        <v>463</v>
      </c>
    </row>
    <row r="118" s="2" customFormat="1">
      <c r="A118" s="36"/>
      <c r="B118" s="37"/>
      <c r="C118" s="38"/>
      <c r="D118" s="230" t="s">
        <v>142</v>
      </c>
      <c r="E118" s="38"/>
      <c r="F118" s="231" t="s">
        <v>462</v>
      </c>
      <c r="G118" s="38"/>
      <c r="H118" s="38"/>
      <c r="I118" s="232"/>
      <c r="J118" s="38"/>
      <c r="K118" s="38"/>
      <c r="L118" s="42"/>
      <c r="M118" s="233"/>
      <c r="N118" s="234"/>
      <c r="O118" s="89"/>
      <c r="P118" s="89"/>
      <c r="Q118" s="89"/>
      <c r="R118" s="89"/>
      <c r="S118" s="89"/>
      <c r="T118" s="90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142</v>
      </c>
      <c r="AU118" s="15" t="s">
        <v>78</v>
      </c>
    </row>
    <row r="119" s="2" customFormat="1" ht="24.15" customHeight="1">
      <c r="A119" s="36"/>
      <c r="B119" s="37"/>
      <c r="C119" s="217" t="s">
        <v>87</v>
      </c>
      <c r="D119" s="217" t="s">
        <v>135</v>
      </c>
      <c r="E119" s="218" t="s">
        <v>464</v>
      </c>
      <c r="F119" s="219" t="s">
        <v>465</v>
      </c>
      <c r="G119" s="220" t="s">
        <v>466</v>
      </c>
      <c r="H119" s="275"/>
      <c r="I119" s="222"/>
      <c r="J119" s="223">
        <f>ROUND(I119*H119,2)</f>
        <v>0</v>
      </c>
      <c r="K119" s="219" t="s">
        <v>139</v>
      </c>
      <c r="L119" s="42"/>
      <c r="M119" s="224" t="s">
        <v>1</v>
      </c>
      <c r="N119" s="225" t="s">
        <v>43</v>
      </c>
      <c r="O119" s="8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8" t="s">
        <v>140</v>
      </c>
      <c r="AT119" s="228" t="s">
        <v>135</v>
      </c>
      <c r="AU119" s="228" t="s">
        <v>78</v>
      </c>
      <c r="AY119" s="15" t="s">
        <v>132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5" t="s">
        <v>85</v>
      </c>
      <c r="BK119" s="229">
        <f>ROUND(I119*H119,2)</f>
        <v>0</v>
      </c>
      <c r="BL119" s="15" t="s">
        <v>140</v>
      </c>
      <c r="BM119" s="228" t="s">
        <v>467</v>
      </c>
    </row>
    <row r="120" s="2" customFormat="1">
      <c r="A120" s="36"/>
      <c r="B120" s="37"/>
      <c r="C120" s="38"/>
      <c r="D120" s="230" t="s">
        <v>142</v>
      </c>
      <c r="E120" s="38"/>
      <c r="F120" s="231" t="s">
        <v>465</v>
      </c>
      <c r="G120" s="38"/>
      <c r="H120" s="38"/>
      <c r="I120" s="232"/>
      <c r="J120" s="38"/>
      <c r="K120" s="38"/>
      <c r="L120" s="42"/>
      <c r="M120" s="233"/>
      <c r="N120" s="234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142</v>
      </c>
      <c r="AU120" s="15" t="s">
        <v>78</v>
      </c>
    </row>
    <row r="121" s="2" customFormat="1">
      <c r="A121" s="36"/>
      <c r="B121" s="37"/>
      <c r="C121" s="38"/>
      <c r="D121" s="230" t="s">
        <v>144</v>
      </c>
      <c r="E121" s="38"/>
      <c r="F121" s="235" t="s">
        <v>468</v>
      </c>
      <c r="G121" s="38"/>
      <c r="H121" s="38"/>
      <c r="I121" s="232"/>
      <c r="J121" s="38"/>
      <c r="K121" s="38"/>
      <c r="L121" s="42"/>
      <c r="M121" s="233"/>
      <c r="N121" s="234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144</v>
      </c>
      <c r="AU121" s="15" t="s">
        <v>78</v>
      </c>
    </row>
    <row r="122" s="2" customFormat="1" ht="66.75" customHeight="1">
      <c r="A122" s="36"/>
      <c r="B122" s="37"/>
      <c r="C122" s="217" t="s">
        <v>154</v>
      </c>
      <c r="D122" s="217" t="s">
        <v>135</v>
      </c>
      <c r="E122" s="218" t="s">
        <v>469</v>
      </c>
      <c r="F122" s="219" t="s">
        <v>470</v>
      </c>
      <c r="G122" s="220" t="s">
        <v>466</v>
      </c>
      <c r="H122" s="275"/>
      <c r="I122" s="222"/>
      <c r="J122" s="223">
        <f>ROUND(I122*H122,2)</f>
        <v>0</v>
      </c>
      <c r="K122" s="219" t="s">
        <v>139</v>
      </c>
      <c r="L122" s="42"/>
      <c r="M122" s="224" t="s">
        <v>1</v>
      </c>
      <c r="N122" s="225" t="s">
        <v>43</v>
      </c>
      <c r="O122" s="8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8" t="s">
        <v>140</v>
      </c>
      <c r="AT122" s="228" t="s">
        <v>135</v>
      </c>
      <c r="AU122" s="228" t="s">
        <v>78</v>
      </c>
      <c r="AY122" s="15" t="s">
        <v>132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5" t="s">
        <v>85</v>
      </c>
      <c r="BK122" s="229">
        <f>ROUND(I122*H122,2)</f>
        <v>0</v>
      </c>
      <c r="BL122" s="15" t="s">
        <v>140</v>
      </c>
      <c r="BM122" s="228" t="s">
        <v>471</v>
      </c>
    </row>
    <row r="123" s="2" customFormat="1">
      <c r="A123" s="36"/>
      <c r="B123" s="37"/>
      <c r="C123" s="38"/>
      <c r="D123" s="230" t="s">
        <v>142</v>
      </c>
      <c r="E123" s="38"/>
      <c r="F123" s="231" t="s">
        <v>470</v>
      </c>
      <c r="G123" s="38"/>
      <c r="H123" s="38"/>
      <c r="I123" s="232"/>
      <c r="J123" s="38"/>
      <c r="K123" s="38"/>
      <c r="L123" s="42"/>
      <c r="M123" s="233"/>
      <c r="N123" s="23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142</v>
      </c>
      <c r="AU123" s="15" t="s">
        <v>78</v>
      </c>
    </row>
    <row r="124" s="2" customFormat="1">
      <c r="A124" s="36"/>
      <c r="B124" s="37"/>
      <c r="C124" s="38"/>
      <c r="D124" s="230" t="s">
        <v>144</v>
      </c>
      <c r="E124" s="38"/>
      <c r="F124" s="235" t="s">
        <v>472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78</v>
      </c>
    </row>
    <row r="125" s="2" customFormat="1" ht="24.15" customHeight="1">
      <c r="A125" s="36"/>
      <c r="B125" s="37"/>
      <c r="C125" s="217" t="s">
        <v>140</v>
      </c>
      <c r="D125" s="217" t="s">
        <v>135</v>
      </c>
      <c r="E125" s="218" t="s">
        <v>473</v>
      </c>
      <c r="F125" s="219" t="s">
        <v>474</v>
      </c>
      <c r="G125" s="220" t="s">
        <v>157</v>
      </c>
      <c r="H125" s="221">
        <v>1001</v>
      </c>
      <c r="I125" s="222"/>
      <c r="J125" s="223">
        <f>ROUND(I125*H125,2)</f>
        <v>0</v>
      </c>
      <c r="K125" s="219" t="s">
        <v>139</v>
      </c>
      <c r="L125" s="42"/>
      <c r="M125" s="224" t="s">
        <v>1</v>
      </c>
      <c r="N125" s="225" t="s">
        <v>43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140</v>
      </c>
      <c r="AT125" s="228" t="s">
        <v>135</v>
      </c>
      <c r="AU125" s="228" t="s">
        <v>78</v>
      </c>
      <c r="AY125" s="15" t="s">
        <v>132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85</v>
      </c>
      <c r="BK125" s="229">
        <f>ROUND(I125*H125,2)</f>
        <v>0</v>
      </c>
      <c r="BL125" s="15" t="s">
        <v>140</v>
      </c>
      <c r="BM125" s="228" t="s">
        <v>475</v>
      </c>
    </row>
    <row r="126" s="2" customFormat="1">
      <c r="A126" s="36"/>
      <c r="B126" s="37"/>
      <c r="C126" s="38"/>
      <c r="D126" s="230" t="s">
        <v>142</v>
      </c>
      <c r="E126" s="38"/>
      <c r="F126" s="231" t="s">
        <v>474</v>
      </c>
      <c r="G126" s="38"/>
      <c r="H126" s="38"/>
      <c r="I126" s="232"/>
      <c r="J126" s="38"/>
      <c r="K126" s="38"/>
      <c r="L126" s="42"/>
      <c r="M126" s="233"/>
      <c r="N126" s="23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142</v>
      </c>
      <c r="AU126" s="15" t="s">
        <v>78</v>
      </c>
    </row>
    <row r="127" s="12" customFormat="1">
      <c r="A127" s="12"/>
      <c r="B127" s="236"/>
      <c r="C127" s="237"/>
      <c r="D127" s="230" t="s">
        <v>146</v>
      </c>
      <c r="E127" s="238" t="s">
        <v>1</v>
      </c>
      <c r="F127" s="239" t="s">
        <v>476</v>
      </c>
      <c r="G127" s="237"/>
      <c r="H127" s="240">
        <v>1001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146</v>
      </c>
      <c r="AU127" s="246" t="s">
        <v>78</v>
      </c>
      <c r="AV127" s="12" t="s">
        <v>87</v>
      </c>
      <c r="AW127" s="12" t="s">
        <v>34</v>
      </c>
      <c r="AX127" s="12" t="s">
        <v>85</v>
      </c>
      <c r="AY127" s="246" t="s">
        <v>132</v>
      </c>
    </row>
    <row r="128" s="2" customFormat="1" ht="24.15" customHeight="1">
      <c r="A128" s="36"/>
      <c r="B128" s="37"/>
      <c r="C128" s="217" t="s">
        <v>130</v>
      </c>
      <c r="D128" s="217" t="s">
        <v>135</v>
      </c>
      <c r="E128" s="218" t="s">
        <v>477</v>
      </c>
      <c r="F128" s="219" t="s">
        <v>478</v>
      </c>
      <c r="G128" s="220" t="s">
        <v>466</v>
      </c>
      <c r="H128" s="275"/>
      <c r="I128" s="222"/>
      <c r="J128" s="223">
        <f>ROUND(I128*H128,2)</f>
        <v>0</v>
      </c>
      <c r="K128" s="219" t="s">
        <v>139</v>
      </c>
      <c r="L128" s="42"/>
      <c r="M128" s="224" t="s">
        <v>1</v>
      </c>
      <c r="N128" s="225" t="s">
        <v>43</v>
      </c>
      <c r="O128" s="8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8" t="s">
        <v>140</v>
      </c>
      <c r="AT128" s="228" t="s">
        <v>135</v>
      </c>
      <c r="AU128" s="228" t="s">
        <v>78</v>
      </c>
      <c r="AY128" s="15" t="s">
        <v>132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5" t="s">
        <v>85</v>
      </c>
      <c r="BK128" s="229">
        <f>ROUND(I128*H128,2)</f>
        <v>0</v>
      </c>
      <c r="BL128" s="15" t="s">
        <v>140</v>
      </c>
      <c r="BM128" s="228" t="s">
        <v>479</v>
      </c>
    </row>
    <row r="129" s="2" customFormat="1">
      <c r="A129" s="36"/>
      <c r="B129" s="37"/>
      <c r="C129" s="38"/>
      <c r="D129" s="230" t="s">
        <v>142</v>
      </c>
      <c r="E129" s="38"/>
      <c r="F129" s="231" t="s">
        <v>478</v>
      </c>
      <c r="G129" s="38"/>
      <c r="H129" s="38"/>
      <c r="I129" s="232"/>
      <c r="J129" s="38"/>
      <c r="K129" s="38"/>
      <c r="L129" s="42"/>
      <c r="M129" s="233"/>
      <c r="N129" s="23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142</v>
      </c>
      <c r="AU129" s="15" t="s">
        <v>78</v>
      </c>
    </row>
    <row r="130" s="2" customFormat="1">
      <c r="A130" s="36"/>
      <c r="B130" s="37"/>
      <c r="C130" s="38"/>
      <c r="D130" s="230" t="s">
        <v>144</v>
      </c>
      <c r="E130" s="38"/>
      <c r="F130" s="235" t="s">
        <v>480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78</v>
      </c>
    </row>
    <row r="131" s="2" customFormat="1" ht="21.75" customHeight="1">
      <c r="A131" s="36"/>
      <c r="B131" s="37"/>
      <c r="C131" s="217" t="s">
        <v>170</v>
      </c>
      <c r="D131" s="217" t="s">
        <v>135</v>
      </c>
      <c r="E131" s="218" t="s">
        <v>481</v>
      </c>
      <c r="F131" s="219" t="s">
        <v>482</v>
      </c>
      <c r="G131" s="220" t="s">
        <v>466</v>
      </c>
      <c r="H131" s="275"/>
      <c r="I131" s="222"/>
      <c r="J131" s="223">
        <f>ROUND(I131*H131,2)</f>
        <v>0</v>
      </c>
      <c r="K131" s="219" t="s">
        <v>139</v>
      </c>
      <c r="L131" s="42"/>
      <c r="M131" s="224" t="s">
        <v>1</v>
      </c>
      <c r="N131" s="225" t="s">
        <v>43</v>
      </c>
      <c r="O131" s="8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140</v>
      </c>
      <c r="AT131" s="228" t="s">
        <v>135</v>
      </c>
      <c r="AU131" s="228" t="s">
        <v>78</v>
      </c>
      <c r="AY131" s="15" t="s">
        <v>132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85</v>
      </c>
      <c r="BK131" s="229">
        <f>ROUND(I131*H131,2)</f>
        <v>0</v>
      </c>
      <c r="BL131" s="15" t="s">
        <v>140</v>
      </c>
      <c r="BM131" s="228" t="s">
        <v>483</v>
      </c>
    </row>
    <row r="132" s="2" customFormat="1">
      <c r="A132" s="36"/>
      <c r="B132" s="37"/>
      <c r="C132" s="38"/>
      <c r="D132" s="230" t="s">
        <v>142</v>
      </c>
      <c r="E132" s="38"/>
      <c r="F132" s="231" t="s">
        <v>482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142</v>
      </c>
      <c r="AU132" s="15" t="s">
        <v>78</v>
      </c>
    </row>
    <row r="133" s="2" customFormat="1">
      <c r="A133" s="36"/>
      <c r="B133" s="37"/>
      <c r="C133" s="38"/>
      <c r="D133" s="230" t="s">
        <v>144</v>
      </c>
      <c r="E133" s="38"/>
      <c r="F133" s="235" t="s">
        <v>468</v>
      </c>
      <c r="G133" s="38"/>
      <c r="H133" s="38"/>
      <c r="I133" s="232"/>
      <c r="J133" s="38"/>
      <c r="K133" s="38"/>
      <c r="L133" s="42"/>
      <c r="M133" s="233"/>
      <c r="N133" s="23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144</v>
      </c>
      <c r="AU133" s="15" t="s">
        <v>78</v>
      </c>
    </row>
    <row r="134" s="2" customFormat="1" ht="24.15" customHeight="1">
      <c r="A134" s="36"/>
      <c r="B134" s="37"/>
      <c r="C134" s="217" t="s">
        <v>178</v>
      </c>
      <c r="D134" s="217" t="s">
        <v>135</v>
      </c>
      <c r="E134" s="218" t="s">
        <v>484</v>
      </c>
      <c r="F134" s="219" t="s">
        <v>485</v>
      </c>
      <c r="G134" s="220" t="s">
        <v>466</v>
      </c>
      <c r="H134" s="275"/>
      <c r="I134" s="222"/>
      <c r="J134" s="223">
        <f>ROUND(I134*H134,2)</f>
        <v>0</v>
      </c>
      <c r="K134" s="219" t="s">
        <v>139</v>
      </c>
      <c r="L134" s="42"/>
      <c r="M134" s="224" t="s">
        <v>1</v>
      </c>
      <c r="N134" s="225" t="s">
        <v>43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140</v>
      </c>
      <c r="AT134" s="228" t="s">
        <v>135</v>
      </c>
      <c r="AU134" s="228" t="s">
        <v>78</v>
      </c>
      <c r="AY134" s="15" t="s">
        <v>132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85</v>
      </c>
      <c r="BK134" s="229">
        <f>ROUND(I134*H134,2)</f>
        <v>0</v>
      </c>
      <c r="BL134" s="15" t="s">
        <v>140</v>
      </c>
      <c r="BM134" s="228" t="s">
        <v>486</v>
      </c>
    </row>
    <row r="135" s="2" customFormat="1">
      <c r="A135" s="36"/>
      <c r="B135" s="37"/>
      <c r="C135" s="38"/>
      <c r="D135" s="230" t="s">
        <v>142</v>
      </c>
      <c r="E135" s="38"/>
      <c r="F135" s="231" t="s">
        <v>485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142</v>
      </c>
      <c r="AU135" s="15" t="s">
        <v>78</v>
      </c>
    </row>
    <row r="136" s="2" customFormat="1">
      <c r="A136" s="36"/>
      <c r="B136" s="37"/>
      <c r="C136" s="38"/>
      <c r="D136" s="230" t="s">
        <v>144</v>
      </c>
      <c r="E136" s="38"/>
      <c r="F136" s="235" t="s">
        <v>468</v>
      </c>
      <c r="G136" s="38"/>
      <c r="H136" s="38"/>
      <c r="I136" s="232"/>
      <c r="J136" s="38"/>
      <c r="K136" s="38"/>
      <c r="L136" s="42"/>
      <c r="M136" s="233"/>
      <c r="N136" s="23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78</v>
      </c>
    </row>
    <row r="137" s="2" customFormat="1" ht="33" customHeight="1">
      <c r="A137" s="36"/>
      <c r="B137" s="37"/>
      <c r="C137" s="217" t="s">
        <v>183</v>
      </c>
      <c r="D137" s="217" t="s">
        <v>135</v>
      </c>
      <c r="E137" s="218" t="s">
        <v>487</v>
      </c>
      <c r="F137" s="219" t="s">
        <v>488</v>
      </c>
      <c r="G137" s="220" t="s">
        <v>138</v>
      </c>
      <c r="H137" s="221">
        <v>1.0009999999999999</v>
      </c>
      <c r="I137" s="222"/>
      <c r="J137" s="223">
        <f>ROUND(I137*H137,2)</f>
        <v>0</v>
      </c>
      <c r="K137" s="219" t="s">
        <v>139</v>
      </c>
      <c r="L137" s="42"/>
      <c r="M137" s="224" t="s">
        <v>1</v>
      </c>
      <c r="N137" s="225" t="s">
        <v>43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140</v>
      </c>
      <c r="AT137" s="228" t="s">
        <v>135</v>
      </c>
      <c r="AU137" s="228" t="s">
        <v>78</v>
      </c>
      <c r="AY137" s="15" t="s">
        <v>132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85</v>
      </c>
      <c r="BK137" s="229">
        <f>ROUND(I137*H137,2)</f>
        <v>0</v>
      </c>
      <c r="BL137" s="15" t="s">
        <v>140</v>
      </c>
      <c r="BM137" s="228" t="s">
        <v>489</v>
      </c>
    </row>
    <row r="138" s="2" customFormat="1">
      <c r="A138" s="36"/>
      <c r="B138" s="37"/>
      <c r="C138" s="38"/>
      <c r="D138" s="230" t="s">
        <v>142</v>
      </c>
      <c r="E138" s="38"/>
      <c r="F138" s="231" t="s">
        <v>488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142</v>
      </c>
      <c r="AU138" s="15" t="s">
        <v>78</v>
      </c>
    </row>
    <row r="139" s="2" customFormat="1" ht="37.8" customHeight="1">
      <c r="A139" s="36"/>
      <c r="B139" s="37"/>
      <c r="C139" s="217" t="s">
        <v>188</v>
      </c>
      <c r="D139" s="217" t="s">
        <v>135</v>
      </c>
      <c r="E139" s="218" t="s">
        <v>490</v>
      </c>
      <c r="F139" s="219" t="s">
        <v>491</v>
      </c>
      <c r="G139" s="220" t="s">
        <v>138</v>
      </c>
      <c r="H139" s="221">
        <v>1.0009999999999999</v>
      </c>
      <c r="I139" s="222"/>
      <c r="J139" s="223">
        <f>ROUND(I139*H139,2)</f>
        <v>0</v>
      </c>
      <c r="K139" s="219" t="s">
        <v>139</v>
      </c>
      <c r="L139" s="42"/>
      <c r="M139" s="224" t="s">
        <v>1</v>
      </c>
      <c r="N139" s="225" t="s">
        <v>43</v>
      </c>
      <c r="O139" s="8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8" t="s">
        <v>140</v>
      </c>
      <c r="AT139" s="228" t="s">
        <v>135</v>
      </c>
      <c r="AU139" s="228" t="s">
        <v>78</v>
      </c>
      <c r="AY139" s="15" t="s">
        <v>132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5" t="s">
        <v>85</v>
      </c>
      <c r="BK139" s="229">
        <f>ROUND(I139*H139,2)</f>
        <v>0</v>
      </c>
      <c r="BL139" s="15" t="s">
        <v>140</v>
      </c>
      <c r="BM139" s="228" t="s">
        <v>492</v>
      </c>
    </row>
    <row r="140" s="2" customFormat="1">
      <c r="A140" s="36"/>
      <c r="B140" s="37"/>
      <c r="C140" s="38"/>
      <c r="D140" s="230" t="s">
        <v>142</v>
      </c>
      <c r="E140" s="38"/>
      <c r="F140" s="231" t="s">
        <v>491</v>
      </c>
      <c r="G140" s="38"/>
      <c r="H140" s="38"/>
      <c r="I140" s="232"/>
      <c r="J140" s="38"/>
      <c r="K140" s="38"/>
      <c r="L140" s="42"/>
      <c r="M140" s="271"/>
      <c r="N140" s="272"/>
      <c r="O140" s="273"/>
      <c r="P140" s="273"/>
      <c r="Q140" s="273"/>
      <c r="R140" s="273"/>
      <c r="S140" s="273"/>
      <c r="T140" s="274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142</v>
      </c>
      <c r="AU140" s="15" t="s">
        <v>78</v>
      </c>
    </row>
    <row r="141" s="2" customFormat="1" ht="6.96" customHeight="1">
      <c r="A141" s="36"/>
      <c r="B141" s="64"/>
      <c r="C141" s="65"/>
      <c r="D141" s="65"/>
      <c r="E141" s="65"/>
      <c r="F141" s="65"/>
      <c r="G141" s="65"/>
      <c r="H141" s="65"/>
      <c r="I141" s="65"/>
      <c r="J141" s="65"/>
      <c r="K141" s="65"/>
      <c r="L141" s="42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sheetProtection sheet="1" autoFilter="0" formatColumns="0" formatRows="0" objects="1" scenarios="1" spinCount="100000" saltValue="9du0S5E5jYC0LBoVWecrzjT304eVQaDK0DRUpEpucULMvYgDxrjY8z9kTcpwyQS6yj7Vh2fPThtX0m/HmXM9pQ==" hashValue="TDQxy1n5rktKdyObaSOJ27X32BuaN6Zz8nAj2jtFe4IJuiZunUTH6iAE/G+2A5GILAv0DtMZpzlcSZxUDLZF8w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2024-03-08T08:40:04Z</dcterms:created>
  <dcterms:modified xsi:type="dcterms:W3CDTF">2024-03-08T08:40:10Z</dcterms:modified>
</cp:coreProperties>
</file>